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 yWindow="-15" windowWidth="20730" windowHeight="8880"/>
  </bookViews>
  <sheets>
    <sheet name="Комфортная среда на 2026" sheetId="1" r:id="rId1"/>
  </sheets>
  <definedNames>
    <definedName name="Print_Titles" localSheetId="0">'Комфортная среда на 2026'!$5:$7</definedName>
    <definedName name="_xlnm.Print_Area" localSheetId="0">'Комфортная среда на 2026'!$A$1:$I$309</definedName>
  </definedNames>
  <calcPr calcId="145621"/>
</workbook>
</file>

<file path=xl/calcChain.xml><?xml version="1.0" encoding="utf-8"?>
<calcChain xmlns="http://schemas.openxmlformats.org/spreadsheetml/2006/main">
  <c r="I262" i="1"/>
  <c r="K191"/>
  <c r="L191"/>
  <c r="M191"/>
  <c r="J191"/>
  <c r="L185"/>
  <c r="L181"/>
  <c r="H191" l="1"/>
  <c r="L16" l="1"/>
  <c r="J16"/>
  <c r="J111" l="1"/>
  <c r="J99"/>
  <c r="I16"/>
  <c r="H116" l="1"/>
  <c r="I299"/>
  <c r="I298"/>
  <c r="I297"/>
  <c r="I296"/>
  <c r="I295"/>
  <c r="I294"/>
  <c r="I288"/>
  <c r="I287"/>
  <c r="I286"/>
  <c r="I285"/>
  <c r="I284"/>
  <c r="I283"/>
  <c r="I276"/>
  <c r="I275"/>
  <c r="I259" l="1"/>
  <c r="I264"/>
  <c r="I246"/>
  <c r="I243" s="1"/>
  <c r="I248"/>
  <c r="I241" l="1"/>
  <c r="I240"/>
  <c r="I239"/>
  <c r="I238"/>
  <c r="I235"/>
  <c r="I234"/>
  <c r="I233"/>
  <c r="I232"/>
  <c r="I225"/>
  <c r="I202"/>
  <c r="I199" s="1"/>
  <c r="H200"/>
  <c r="I215"/>
  <c r="I188" l="1"/>
  <c r="I193"/>
  <c r="I180"/>
  <c r="I179"/>
  <c r="I178"/>
  <c r="I182"/>
  <c r="K180"/>
  <c r="K177" s="1"/>
  <c r="H185"/>
  <c r="K182"/>
  <c r="I165"/>
  <c r="I159"/>
  <c r="I171"/>
  <c r="I153"/>
  <c r="I151"/>
  <c r="I148" s="1"/>
  <c r="I125"/>
  <c r="I145"/>
  <c r="I142" s="1"/>
  <c r="I137"/>
  <c r="I131"/>
  <c r="I111"/>
  <c r="I113"/>
  <c r="I119"/>
  <c r="I99"/>
  <c r="I307" s="1"/>
  <c r="I102"/>
  <c r="I97" s="1"/>
  <c r="I17"/>
  <c r="I309" s="1"/>
  <c r="I49"/>
  <c r="I91"/>
  <c r="I85"/>
  <c r="I79"/>
  <c r="I73"/>
  <c r="I67"/>
  <c r="I61"/>
  <c r="I108" l="1"/>
  <c r="I308"/>
  <c r="I177"/>
  <c r="I306"/>
  <c r="I13"/>
  <c r="I55"/>
  <c r="I43"/>
  <c r="I37"/>
  <c r="I31"/>
  <c r="I24"/>
  <c r="I18"/>
  <c r="I305" l="1"/>
  <c r="J102"/>
  <c r="K102"/>
  <c r="L102"/>
  <c r="M102"/>
  <c r="H103"/>
  <c r="H104"/>
  <c r="H102" s="1"/>
  <c r="H106"/>
  <c r="H34" l="1"/>
  <c r="H27"/>
  <c r="H94" l="1"/>
  <c r="H91" s="1"/>
  <c r="M91"/>
  <c r="L91"/>
  <c r="K91"/>
  <c r="J91"/>
  <c r="H14" l="1"/>
  <c r="M15"/>
  <c r="M307" s="1"/>
  <c r="M16"/>
  <c r="M17"/>
  <c r="M309" s="1"/>
  <c r="K15"/>
  <c r="K16"/>
  <c r="K17"/>
  <c r="K14"/>
  <c r="L14"/>
  <c r="M14"/>
  <c r="M306" s="1"/>
  <c r="J15"/>
  <c r="J17"/>
  <c r="J14"/>
  <c r="L15"/>
  <c r="L17"/>
  <c r="M202"/>
  <c r="L202"/>
  <c r="J202"/>
  <c r="J199" s="1"/>
  <c r="H203"/>
  <c r="M308" l="1"/>
  <c r="H202"/>
  <c r="J182" l="1"/>
  <c r="H88" l="1"/>
  <c r="H85" s="1"/>
  <c r="M85"/>
  <c r="L85"/>
  <c r="K85"/>
  <c r="J85"/>
  <c r="J225" l="1"/>
  <c r="H225" s="1"/>
  <c r="L140"/>
  <c r="L139"/>
  <c r="L231"/>
  <c r="I231" s="1"/>
  <c r="L237"/>
  <c r="I237" s="1"/>
  <c r="M10"/>
  <c r="M11"/>
  <c r="M12"/>
  <c r="M9"/>
  <c r="L246" l="1"/>
  <c r="H246" s="1"/>
  <c r="H134"/>
  <c r="K131"/>
  <c r="H145" l="1"/>
  <c r="H142" s="1"/>
  <c r="L142"/>
  <c r="J142"/>
  <c r="J137"/>
  <c r="H137" l="1"/>
  <c r="H235" l="1"/>
  <c r="H234"/>
  <c r="H233"/>
  <c r="H232"/>
  <c r="J231"/>
  <c r="H231" s="1"/>
  <c r="H241"/>
  <c r="H240"/>
  <c r="H239"/>
  <c r="H238"/>
  <c r="J237"/>
  <c r="H237" s="1"/>
  <c r="J13" l="1"/>
  <c r="H195"/>
  <c r="H196"/>
  <c r="M199" l="1"/>
  <c r="L199"/>
  <c r="H199" s="1"/>
  <c r="K199"/>
  <c r="L262"/>
  <c r="L257"/>
  <c r="L254" s="1"/>
  <c r="K151" l="1"/>
  <c r="H168"/>
  <c r="K165"/>
  <c r="J151"/>
  <c r="J171"/>
  <c r="K148" l="1"/>
  <c r="K140"/>
  <c r="H21"/>
  <c r="H18" l="1"/>
  <c r="K137"/>
  <c r="H28"/>
  <c r="H17" s="1"/>
  <c r="L182" l="1"/>
  <c r="H182" s="1"/>
  <c r="H79"/>
  <c r="M79"/>
  <c r="L79"/>
  <c r="K79"/>
  <c r="J79"/>
  <c r="H46" l="1"/>
  <c r="L193"/>
  <c r="H194"/>
  <c r="H229" l="1"/>
  <c r="H228"/>
  <c r="H227"/>
  <c r="H226"/>
  <c r="H219"/>
  <c r="H218"/>
  <c r="H217"/>
  <c r="H216"/>
  <c r="M215"/>
  <c r="H215" s="1"/>
  <c r="H70" l="1"/>
  <c r="K189" l="1"/>
  <c r="K306" s="1"/>
  <c r="K190"/>
  <c r="K308"/>
  <c r="H299"/>
  <c r="H298"/>
  <c r="H297"/>
  <c r="H296"/>
  <c r="H295"/>
  <c r="H294"/>
  <c r="H288"/>
  <c r="H287"/>
  <c r="H286"/>
  <c r="H285"/>
  <c r="H284"/>
  <c r="H283"/>
  <c r="H276"/>
  <c r="H275"/>
  <c r="H267"/>
  <c r="H266"/>
  <c r="H261" s="1"/>
  <c r="L259"/>
  <c r="H252"/>
  <c r="H247" s="1"/>
  <c r="H251"/>
  <c r="H250"/>
  <c r="H245" s="1"/>
  <c r="H249"/>
  <c r="H244" s="1"/>
  <c r="L248"/>
  <c r="L243" s="1"/>
  <c r="J308"/>
  <c r="L190"/>
  <c r="L192"/>
  <c r="J309"/>
  <c r="L189"/>
  <c r="H186"/>
  <c r="H181" s="1"/>
  <c r="J180"/>
  <c r="H184"/>
  <c r="H179" s="1"/>
  <c r="L180"/>
  <c r="J179"/>
  <c r="J178"/>
  <c r="H175"/>
  <c r="H174"/>
  <c r="H173"/>
  <c r="H172"/>
  <c r="L171"/>
  <c r="H171" s="1"/>
  <c r="H165"/>
  <c r="L165"/>
  <c r="J165"/>
  <c r="H162"/>
  <c r="J159"/>
  <c r="H156"/>
  <c r="H153" s="1"/>
  <c r="L153"/>
  <c r="J153"/>
  <c r="L152"/>
  <c r="L141" s="1"/>
  <c r="L309" s="1"/>
  <c r="H152"/>
  <c r="L151"/>
  <c r="J148"/>
  <c r="L150"/>
  <c r="H150"/>
  <c r="L149"/>
  <c r="L138" s="1"/>
  <c r="H149"/>
  <c r="H131"/>
  <c r="H128"/>
  <c r="J125"/>
  <c r="L119"/>
  <c r="J119"/>
  <c r="H113"/>
  <c r="M113"/>
  <c r="L113"/>
  <c r="K113"/>
  <c r="J113"/>
  <c r="L110"/>
  <c r="J110"/>
  <c r="H110"/>
  <c r="L109"/>
  <c r="L306" s="1"/>
  <c r="J109"/>
  <c r="J306" s="1"/>
  <c r="H109"/>
  <c r="M108"/>
  <c r="K108"/>
  <c r="H97"/>
  <c r="H98"/>
  <c r="H101"/>
  <c r="H100"/>
  <c r="L99"/>
  <c r="J97"/>
  <c r="M73"/>
  <c r="K73"/>
  <c r="J73"/>
  <c r="H73"/>
  <c r="M67"/>
  <c r="L67"/>
  <c r="K67"/>
  <c r="J67"/>
  <c r="H67"/>
  <c r="H64"/>
  <c r="M61"/>
  <c r="K61"/>
  <c r="J61"/>
  <c r="H58"/>
  <c r="H57"/>
  <c r="M55"/>
  <c r="K55"/>
  <c r="J55"/>
  <c r="H52"/>
  <c r="H49" s="1"/>
  <c r="M49"/>
  <c r="L49"/>
  <c r="K49"/>
  <c r="H43"/>
  <c r="M43"/>
  <c r="L43"/>
  <c r="K43"/>
  <c r="J43"/>
  <c r="H40"/>
  <c r="M37"/>
  <c r="L37"/>
  <c r="K37"/>
  <c r="J37"/>
  <c r="M31"/>
  <c r="K31"/>
  <c r="J31"/>
  <c r="H26"/>
  <c r="M24"/>
  <c r="L24"/>
  <c r="K24"/>
  <c r="J24"/>
  <c r="L18"/>
  <c r="K18"/>
  <c r="J18"/>
  <c r="K307" l="1"/>
  <c r="H190"/>
  <c r="L307"/>
  <c r="H16"/>
  <c r="H306"/>
  <c r="H61"/>
  <c r="H15"/>
  <c r="L97"/>
  <c r="H31"/>
  <c r="H24"/>
  <c r="L12"/>
  <c r="L137"/>
  <c r="L9"/>
  <c r="J9"/>
  <c r="H37"/>
  <c r="H264"/>
  <c r="H201"/>
  <c r="H189"/>
  <c r="K197"/>
  <c r="K11"/>
  <c r="H99"/>
  <c r="J193"/>
  <c r="J108"/>
  <c r="J177"/>
  <c r="K10"/>
  <c r="L148"/>
  <c r="L188"/>
  <c r="H55"/>
  <c r="H180"/>
  <c r="L55"/>
  <c r="H122"/>
  <c r="H119" s="1"/>
  <c r="L111"/>
  <c r="L131"/>
  <c r="K13"/>
  <c r="L125"/>
  <c r="J307"/>
  <c r="H307" s="1"/>
  <c r="J11"/>
  <c r="M13"/>
  <c r="H125"/>
  <c r="H159"/>
  <c r="H151"/>
  <c r="H148" s="1"/>
  <c r="L159"/>
  <c r="K9"/>
  <c r="L31"/>
  <c r="L61"/>
  <c r="L10"/>
  <c r="H183"/>
  <c r="H178" s="1"/>
  <c r="H248"/>
  <c r="H243" s="1"/>
  <c r="H262"/>
  <c r="J12"/>
  <c r="H177" l="1"/>
  <c r="L11"/>
  <c r="L308"/>
  <c r="H308" s="1"/>
  <c r="H13"/>
  <c r="L108"/>
  <c r="M305"/>
  <c r="K192"/>
  <c r="K309" s="1"/>
  <c r="K193"/>
  <c r="H193" s="1"/>
  <c r="J188"/>
  <c r="J10"/>
  <c r="J8" s="1"/>
  <c r="H111"/>
  <c r="H108" s="1"/>
  <c r="L177"/>
  <c r="H259"/>
  <c r="M8"/>
  <c r="L13"/>
  <c r="K188" l="1"/>
  <c r="H188" s="1"/>
  <c r="L8"/>
  <c r="K12"/>
  <c r="K305" s="1"/>
  <c r="H192"/>
  <c r="L305" l="1"/>
  <c r="J305"/>
  <c r="H309"/>
  <c r="H305" s="1"/>
  <c r="K8"/>
</calcChain>
</file>

<file path=xl/sharedStrings.xml><?xml version="1.0" encoding="utf-8"?>
<sst xmlns="http://schemas.openxmlformats.org/spreadsheetml/2006/main" count="765" uniqueCount="228">
  <si>
    <t>Ответственный исполнитель</t>
  </si>
  <si>
    <t>Эжва</t>
  </si>
  <si>
    <t>УДИТИС</t>
  </si>
  <si>
    <t>УЖКХ</t>
  </si>
  <si>
    <t xml:space="preserve">Архитектура </t>
  </si>
  <si>
    <t>Источники финансирования</t>
  </si>
  <si>
    <t>Подпрограмма 1. "Благоустройство территорий МО ГО "Сыктывкар"</t>
  </si>
  <si>
    <t>всего</t>
  </si>
  <si>
    <t>ФБ</t>
  </si>
  <si>
    <t>РБ</t>
  </si>
  <si>
    <t>МБ</t>
  </si>
  <si>
    <t>ВИ</t>
  </si>
  <si>
    <t>Основное мероприятие 1. Благоустройство территорий общего пользования</t>
  </si>
  <si>
    <t>Мероприятие 1.1. Подготовка и обслуживание городского пляжа (мест отдыха у воды)</t>
  </si>
  <si>
    <t>Начальник отдела контроля за содержанием и эксплуатацией инфраструктуры городского хозяйства УЖКХ администрации МО ГО "Сыктывкар" А.А.Телегин; Заведующий отделом районного хозяйства администрации Эжвинского района МО ГО "Сыктывкар" Л.А. Симоненко</t>
  </si>
  <si>
    <t>Контрольное событие 1. Организовано открытие  и обслуживание городского пляжа (мест отдыха у воды)</t>
  </si>
  <si>
    <t>х</t>
  </si>
  <si>
    <t>август</t>
  </si>
  <si>
    <t xml:space="preserve">Мероприятие 1.2.  Содержание и ремонт общественных территорий:  парки, парковые зоны, памятные места, иные общественные территории (в том числе содержание фонтанов, береговой зоны, общественных туалетов) </t>
  </si>
  <si>
    <t>Начальник отдела экологии, озеленения, содержания общественных территорий УЖКХ администрации МО ГО "Сыктывкар" Е.М. Ефремова; Заведующий отделом районного хозяйства администрации Эжвинского района МО ГО "Сыктывкар" Л.А. Симоненко</t>
  </si>
  <si>
    <t>Контрольное событие 2. Выполнены работы по содержанию и ремонту общественных территорий: парки, парковые зоны, памятные места, иные общественные территории (в том числе содержание фонтанов, береговой зоны, общественных туалетов)</t>
  </si>
  <si>
    <t>ежемесячно</t>
  </si>
  <si>
    <t>Мероприятие 1.3. Содержание мест захоронения (кладбищ) и создание условий для организации ритуальных услуг</t>
  </si>
  <si>
    <t>Начальник отдела контроля за содержанием и эксплуатацией инфраструктуры городского хозяйства УЖКХ администрации МО ГО "Сыктывкар" А.А. Телегин; Заведующий отделом районного хозяйства администрации Эжвинского района МО ГО "Сыктывкар" Л.А. Симоненко</t>
  </si>
  <si>
    <t>Контрольное событие 3. Выполнены работы по содержанию мест захоронения (кладбищ)</t>
  </si>
  <si>
    <t xml:space="preserve">2 квартал,4 квартал </t>
  </si>
  <si>
    <t>Мероприятие 1.5. Организация бесперебойного функционирования ливневой канализации открытого и закрытого типа (в том числе анализы на выпусках ливневой канализации, устройство водоотводных труб)</t>
  </si>
  <si>
    <t>2,3 квартал</t>
  </si>
  <si>
    <t>ежеквартально</t>
  </si>
  <si>
    <t>Начальник отдела экологии, озеленения, содержания общественных территорий УЖКХ администрации МО ГО "Сыктывкар" Е.М. Ефремова</t>
  </si>
  <si>
    <t>Начальник отдела контроля за содержанием и эксплуатацией инфраструктуры городского хозяйства УЖКХ администрации МО ГО "Сыктывкар" А.А. Телегин;  Заведующий отделом районного хозяйства администрации Эжвинского района МО ГО "Сыктывкар" Л.А. Симоненко</t>
  </si>
  <si>
    <t>Мероприятие 2.1. Отлов и содержание  животных без владельцев</t>
  </si>
  <si>
    <t xml:space="preserve">Основное мероприятие 3. Озеленение территории </t>
  </si>
  <si>
    <t>Мероприятие 3.1. Содержание и обслуживание цветников и газонов, в том числе приобретение рассады</t>
  </si>
  <si>
    <t xml:space="preserve">Мероприятие 3.2. Проведение мероприятий по уничтожению агрессивного интродуцента - борщевика Сосновского </t>
  </si>
  <si>
    <t>Мероприятие 4.1. Уличное освещение (электроснабжение)</t>
  </si>
  <si>
    <t>Мероприятие 4.2. Содержание сетей уличного освещения</t>
  </si>
  <si>
    <t>Мероприятие 4.3. Ремонт сетей уличного освещения</t>
  </si>
  <si>
    <t>Мероприятие 4.4. Устройство сетей уличного освещения</t>
  </si>
  <si>
    <t>Начальник отдела контроля за содержанием и эксплуатацией инфраструктуры городского хозяйства УЖКХ администрации МО ГО "Сыктывкар" А.А. Телегин</t>
  </si>
  <si>
    <t>ежеквартально, начиная со 2 квартала</t>
  </si>
  <si>
    <t>Основное мероприятие 6. Инициативные проекты</t>
  </si>
  <si>
    <t>Основное мероприятие 7. Строительство и реконструкция объектов благоустройства</t>
  </si>
  <si>
    <t>x</t>
  </si>
  <si>
    <t>Начальник отдела контроля за содержанием и эксплуатацией инфраструктуры городского хозяйства УЖКХ администрации МО ГО "Сыктывкар" А.А.Телегин</t>
  </si>
  <si>
    <t>по мере необходимости</t>
  </si>
  <si>
    <t>Мероприятие 10.1. Вовлечение юридических лиц и граждан в благоустройство территорий</t>
  </si>
  <si>
    <t>Начальник отдела экологии, озеленения, содержания общественных территорий УЖКХ администрации МО ГО "Сыктывкар" Е.М. Ефремова; Заведующий отделом районного хозяйства администрации Эжвинского района МО ГО "Сыктывкар" Л.А. Симоненко, Заместитель начальника управления – заведующий отделом предпринимательства и торговли управления экономики и анализа администрации МО ГО «Сыктывкар» Миронович А.А.</t>
  </si>
  <si>
    <t>Заместитель начальника управления – заведующий отделом предпринимательства и торговли управления экономики и анализа администрации МО ГО «Сыктывкар» Миронович А.А., Заведующий отделом по экономическим вопросам и предпринимательству администрации Эжвинского района МО ГО "Сыктывкар" А.Н. Макеева</t>
  </si>
  <si>
    <t>Основное мероприятие 11. Организация работы муниципальной общественной комиссии по обеспечению реализации  проекта  "Формирование комфортной городской среды" на территории МО ГО "Сыктывкар"</t>
  </si>
  <si>
    <t>Мероприятие 11.1.Проведение заседаний муниципальной общественной комиссии по обеспечению реализации  проекта  "Формирование комфортной городской среды" на территории МО ГО "Сыктывкар"</t>
  </si>
  <si>
    <t>Начальник отдела экологии, озеленения, содержания общественных территорий УЖКХ администрации МО ГО "Сыктывкар" Е.М. Ефремова ; Заведующий отделом районного хозяйства администрации Эжвинского района МО ГО "Сыктывкар" Л.А. Симоненко</t>
  </si>
  <si>
    <t>Начальник отдела экологии, озеленения, содержания общественных территорий УЖКХ администрации МО ГО "Сыктывкар" Е.М. Ефремова;  Заведующий отделом районного хозяйства администрации Эжвинского района МО ГО "Сыктывкар" Л.А. Симоненко</t>
  </si>
  <si>
    <t>Основное мероприятие 12. Организация контроля за соблюдением Правил благоустройства МО ГО "Сыктывкар"</t>
  </si>
  <si>
    <t>Начальник Управления контроля администрации МО ГО "Сыктывкар" Ю.А.Шутникова, Начальник отдела экологии, озеленения, содержания общественных территорий УЖКХ администрации МО ГО "Сыктывкар" Е.М. Ефремова ; Начальник отдела контроля за управлением жилищным фондом  УЖКХ администрации МО ГО "Сыктывкар" Т.Н. Любаева; Заведующий отделом районного хозяйства администрации Эжвинского района МО ГО "Сыктывкар" Л.А. Симоненко, Начальник отдела контроля за содержанием и эксплуатацией инфраструктуры городского хозяйства УЖКХ администрации МО ГО "Сыктывкар" А.А. Телегин</t>
  </si>
  <si>
    <t>Мероприятие 12.1.Контроль за соблюдением правил благоустройства МО ГО "Сыктывкар"</t>
  </si>
  <si>
    <t>Муниципальная программа МО ГО "Сыктывкар" "Развитие современной городской среды"</t>
  </si>
  <si>
    <t>Основное мероприятие 2. Осуществление переданного государственного полномочия по организации деятельности по обращению с животными без владельцев</t>
  </si>
  <si>
    <t xml:space="preserve">Основное мероприятие 4. Организация уличного освещения </t>
  </si>
  <si>
    <t>Подпрограмма 2. "Управление реализацией проектами благоустройства на территории МО ГО "Сыктывкар"</t>
  </si>
  <si>
    <t>Основное мероприятие 9. Обеспечение информирования граждан о реализации мероприятий по благоустройству</t>
  </si>
  <si>
    <t xml:space="preserve">Мероприятие 9.1. Информирование  граждан о реализации мероприятий по благоустройству </t>
  </si>
  <si>
    <t>Начальник Управления контроля администрации МО ГО "Сыктывкар" Ю.А. Шутникова, Начальник отдела экологии, озеленения, содержания общественных территорий УЖКХ администрации МО ГО "Сыктывкар" Е.М. Ефремова ; Начальник отдела контроля за управлением жилищным фондом  УЖКХ администрации МО ГО "Сыктывкар" Т.Н. Любаева; Заведующий отделом районного хозяйства администрации Эжвинского района МО ГО "Сыктывкар" Л.А. Симоненко, Начальник отдела контроля за содержанием и эксплуатацией инфраструктуры городского хозяйства УЖКХ администрации МО ГО "Сыктывкар" А.А. Телегин</t>
  </si>
  <si>
    <t>Первый заместитель руководителя администрации МО ГО "Сыктывкар" А.Г.Гонтарь; Руководитель администрации Эжвинского района МО ГО "Сыктывкар" С.В. Воронин</t>
  </si>
  <si>
    <t>Первый заместитель руководителя администрации МО ГО "Сыктывкар" А.Г.Гонтарь; Руководитель Эжвинского района МО ГО "Сыктывкар" С.В. Воронин</t>
  </si>
  <si>
    <t>Заведующий отделом районного хозяйства администрации Эжвинского района МО ГО "Сыктывкар" Л.А. Симоненко</t>
  </si>
  <si>
    <t>Контрольное событие 5. Выполнены работы по содержанию и ремонту ливневой канализации открытого и закрытого типа (в том числе анализы на выпусках ливневой канализации, устройство водоотводных труб)</t>
  </si>
  <si>
    <t>Заместитель начальника УДИТиС администрации МО ГО "Сыктывкар"  Б.Н. Зимин</t>
  </si>
  <si>
    <t>Заместитель начальника УДИТиС администрации МО ГО "Сыктывкар"  Б.Н. Зимин; Заведующий отделом районного хозяйства администрации Эжвинского района МО ГО "Сыктывкар" Л.А. Симоненко</t>
  </si>
  <si>
    <t>Начальник отдела контроля за управлением жилищным фондом и содержанием территорий УЖКХ администрации МО ГО "Сыктывкар" Т.Н.Любаева</t>
  </si>
  <si>
    <t xml:space="preserve">Начальник отдела контроля за управлением жилищным фондом и содержанием территорий УЖКХ администрации МО ГО "Сыктывкар" Т.Н.Любаева </t>
  </si>
  <si>
    <t>Начальник Управления информации и социальных коммуникаций администрации МО ГО "Сыктывкар" М.Г. Лысаковская; Начальник отдела экологии, озеленения, содержания общественных территорий УЖКХ администрации МО ГО "Сыктывкар" Е.М. Ефремова;  Заведующий организационным отделом администрации Эжвинского района МО ГО "Сыктывкар" Л.А. Леушина; Заведующий отделом районного хозяйства администрации Эжвинского района МО ГО "Сыктывкар" Л.А. Симоненко</t>
  </si>
  <si>
    <t>Начальник Управления информации и социальных коммуникаций администрации МО ГО "Сыктывкар" М.Г. Лысаковская; Начальник отдела экологии, озеленения, содержания общественных территорий УЖКХ администрации МО ГО "Сыктывкар" Е.М. Ефремова;Заведующий организационным отделом администрации Эжвинского района МО ГО "Сыктывкар" Л.А. Леушина; Заведующий отделом районного хозяйства администрации Эжвинского района МО ГО "Сыктывкар" Л.А. Симоненко</t>
  </si>
  <si>
    <t>Начальник Управления информации и социальных коммуникаций администрации МО ГО "Сыктывкар" М.Г. Лысаковская; Начальник отдела экологии, озеленения, содержания общественных территорий УЖКХ администрации МО ГО "Сыктывкар" Е.М. Ефремова; Заведующий организационным отделом администрации Эжвинского района МО ГО "Сыктывкар" Л.А. Леушина; Заведующий отделом районного хозяйства администрации Эжвинского района МО ГО "Сыктывкар" Л.А. Симоненко</t>
  </si>
  <si>
    <t>Начальник УЖКХ администрации МО ГО "Сыктывкар" Н.В. Дайновский; Начальник УДИТиС администрации МО ГО "Сыктывкар"  Е.И. Колегов; Начальник УАГСиЗ администрации МО ГО "Сыктывкар" Е.В. Мартынова; Заведующий отделом районного хозяйства администрации Эжвинского района МО ГО "Сыктывкар" Л.А. Симоненко</t>
  </si>
  <si>
    <t>Начальник УЖКХ администрации МО ГО "Сыктывкар" Н.В. Дайновский; Руководитель администрации Эжвинского района МО ГО "Сыктывкар" С.В. Воронин</t>
  </si>
  <si>
    <t>Начальник УЖКХ администрации МО ГО "Сыктывкар" Н.В. Дайновский; Заведующий отделом районного хозяйства администрации Эжвинского района МО ГО "Сыктывкар" Л.А. Симоненко</t>
  </si>
  <si>
    <t>НачальникУЖКХ администрации МО ГО "Сыктывкар" Н.В. Дайновский</t>
  </si>
  <si>
    <t>Начальник отдела контроля за содержанием и эксплуатацией инфраструктуры городского хозяйства УЖКХ администрации МО ГО "Сыктывкар" А.А. Телегин, Заведующий отделом районного хозяйства администрации Эжвинского района МО ГО "Сыктывкар" Л.А. Симоненко</t>
  </si>
  <si>
    <t xml:space="preserve">Начальник отдела контроля за содержанием и эксплуатацией инфраструктуры городского хозяйства УЖКХ администрации МО ГО "Сыктывкар" А.А. Телегин, Заведующий отделом районного хозяйства администрации Эжвинского района МО ГО "Сыктывкар" Л.А. Симоненко </t>
  </si>
  <si>
    <t>Основное мероприятие 5.2. Качественное улучшение состояния территорий</t>
  </si>
  <si>
    <t>Основное мероприятие 3.1. Инвентаризация зеленых насаждений</t>
  </si>
  <si>
    <t xml:space="preserve"> Заведующий отделом районного хозяйства администрации Эжвинского района МО ГО "Сыктывкар" Л.А. Симоненко; Начальник отдела контроля за управлением жилищным фондом и содержанием территорий УЖКХ администрации МО ГО "Сыктывкар" Т.Н.Любаева</t>
  </si>
  <si>
    <t>Заведующий отделом районного хозяйства администрации Эжвинского района МО ГО "Сыктывкар" Л.А. Симоненко; Начальник отдела контроля за управлением жилищным фондом и содержанием территорий УЖКХ администрации МО ГО "Сыктывкар" Т.Н.Любаева</t>
  </si>
  <si>
    <t>Начальник УЖКХ администрации МО ГО "Сыктывкар" Н.В. Дайновский, Заведующий отделом районного хозяйства администрации Эжвинского района МО ГО "Сыктывкар" Л.А. Симоненко, Начальник отдела экологии, озеленения, содержания общественных территорий УЖКХ администрации МО ГО "Сыктывкар" Е.М. Ефремова,Заместитель начальника УДИТиС администрации МО ГО "Сыктывкар"  Б.Н. Зимин</t>
  </si>
  <si>
    <t>Начальник отдела контроля за содержанием и эксплуатацией инфраструктуры городского хозяйства УЖКХ администрации МО ГО "Сыктывкар" А.А. Телегин, Заведующий отделом районного хозяйства администрации Эжвинского района МО ГО "Сыктывкар" Л.А. Симоненко,  Начальник отдела экологии, озеленения, содержания общественных территорий УЖКХ администрации МО ГО "Сыктывкар" Е.М. Ефремова, Заместитель начальника УДИТиС администрации МО ГО "Сыктывкар"  Б.Н. Зимин</t>
  </si>
  <si>
    <t>Основное мероприятие 10. Организация вовлечения граждан и бизнеса в реализацию проектов по благоустройству</t>
  </si>
  <si>
    <t>Мероприятие 1.12. Ликвидация и рекультивация объектов размещения отходов</t>
  </si>
  <si>
    <t>Мероприятие 5.2.1. Реализация запланированных на 2026 год мероприятий по благоустройству дворовых территорий и общественных территорий</t>
  </si>
  <si>
    <t>Начальник УАГСиЗ администрации МО ГО "Сыктывкар" Е.В. Мартынова; Начальник УЖКХ администрации МО ГО "Сыктывкар" Н.В. Дайновский; Начальник БУ "УКС МО ГО "Сыктывкар" Е.В. Демина; Заведующий отделом районного хозяйства администрации Эжвинского района МО ГО "Сыктывкар" Л.А. Симоненко</t>
  </si>
  <si>
    <t>Начальник БУ "УКС МО ГО "Сыктывкар" Е.В. Демина</t>
  </si>
  <si>
    <t>Начальника БУ "УКС МО ГО "Сыктывкар" Е.В. Демина</t>
  </si>
  <si>
    <t>Мероприятие 1.6. Участие в организации деятельности по сбору твердых коммунальных отходов (в том числе содержание площадок и контейнеров)</t>
  </si>
  <si>
    <t xml:space="preserve">Контрольное событие 6. Выполнены работы по установке (демонтажу) контейнеров и площадок, содержанию бункерных площадок </t>
  </si>
  <si>
    <t>Мероприятие 1.7. Участие в организации деятельности по раздельному накоплению отходов</t>
  </si>
  <si>
    <t>Контрольное событие 7. Выполнены работы по организации раздельного сбора отходов</t>
  </si>
  <si>
    <t>Мероприятие 1.8. Мероприятия по освобождению территории от брошенных (бесхозяйных) разукомплектованных транспортных средств</t>
  </si>
  <si>
    <t xml:space="preserve">Контрольное событие 8. Выполнены работы по  освобождению территории от брошенных (бесхозяйных) разукомплектованных транспортных средств </t>
  </si>
  <si>
    <t>Мероприятие 1.9. Освобождение земельных участков от самовольно размещенных объектов</t>
  </si>
  <si>
    <t>Контрольное событие 9. Выполнены работы по  освобождению земельных участков от самовольно размещенных объектов</t>
  </si>
  <si>
    <t>Мероприятие 1.10. Организация предоставления выдачи ордера (разрешения) на производство земляных работ</t>
  </si>
  <si>
    <t>Контрольное событие 10. Выданы ордера (разрешения) на производство земляных работ</t>
  </si>
  <si>
    <t xml:space="preserve">Мероприятие 1.11. Благоустройство воинского участка "Аллея Героев" на территории Общественного кладбища "Верхнечовское новое кладбище" </t>
  </si>
  <si>
    <t>Контрольное событие 11. Выполнены работы по  благоустройству воинского участка "Аллея Героев" на территории Общественного кладбища "Верхнечовское новое кладбище"</t>
  </si>
  <si>
    <t>Мероприятие 3.3. Содержание многолетних насаждений и их воспроизводство</t>
  </si>
  <si>
    <t>Мероприятие 3.4. Обустройство и содержание «городских» лесов</t>
  </si>
  <si>
    <t>Мероприятие 7.2. Реконструкция участка ливневой канализации по ул. Весенняя</t>
  </si>
  <si>
    <t>Мероприятие 7.3. Реконструкция сквера "Аллея героев", в том числе малые архитектурные формы - комплекс "Вечный огонь", "Герои Советского Союза Коми земли", в т.ч. ПИР</t>
  </si>
  <si>
    <t xml:space="preserve">Начальник отдела экологии, озеленения, содержания общественных территорий УЖКХ администрации МО ГО "Сыктывкар" Е.М. Ефремова </t>
  </si>
  <si>
    <t>Контрольное событие 14. Выполнены работы по отлову и содержанию животных без владельцев</t>
  </si>
  <si>
    <t>Контрольное событие 15. Выполнены работы по содержанию и обслуживанию цветников и газонов, в том числе приобретение рассады, составление техзадания посадочного плана и вертикальной планировки цветников</t>
  </si>
  <si>
    <t>Контрольное событие 16. Выполнены работы по уничтожению агрессивного интродуцента - борщевика Сосновского</t>
  </si>
  <si>
    <t>Контрольное событие 17. Выполнены работы по содержанию многолетних насаждений и их воспроизводству</t>
  </si>
  <si>
    <t>Контрольное событие 18. Обеспечено выполнение полномочий  органов местного самоуправления в области лесных отношений</t>
  </si>
  <si>
    <t>Контрольное событие 20. Оплачена электроэнергия по уличному освещению</t>
  </si>
  <si>
    <t>Контрольное событие 21. Выполнены работы по содержанию сетей уличного освещения</t>
  </si>
  <si>
    <t>Контрольное событие 22. Выполнены работы по ремонту сетей уличного освещения</t>
  </si>
  <si>
    <t>Контрольное событие 23. Выполнены работы по устройству сетей уличного освещения (в том числе по подготовке ПСД)</t>
  </si>
  <si>
    <t>Контрольное событие 24. Выполнены работы по благоустройству дворовых территорий и общественных территорий</t>
  </si>
  <si>
    <t>Контрольное событие 26. Разработана и утверждена проектно-сметная документация по объекту</t>
  </si>
  <si>
    <t>Контрольное событие 30. Продолжена реализация энергосберегающих мероприятий по уличному освещению</t>
  </si>
  <si>
    <t>Контрольное событие 31. Опубликованы материалы в СМИ</t>
  </si>
  <si>
    <t>Контрольное событие 32. Проведены встречи с населением по обсуждению проектов благоустройства и реализации отдельных мероприятий регионального проекта "Формирование комфортной городской среды"</t>
  </si>
  <si>
    <t>Контрольное событие 33. Субъектам торговли, бытовых услуг и общественного питания направлены письма (при необходимости заключены соглашения) по вопросам благоустройства территорий</t>
  </si>
  <si>
    <t>Контрольное событие 34. Организовано проведение субботников, мероприятий по очистке территорий</t>
  </si>
  <si>
    <t>Контрольное событие 35. Составлены и размещены протоколы заседания муниципальной общественной комиссии по обеспечению реализации  проекта  "Формирование комфортной городской среды на территории МО ГО "Сыктывкар"</t>
  </si>
  <si>
    <t xml:space="preserve">Контрольное событие 36. Проведены контрольные (надзорные) и профилактические мероприятия (в том числе без взаимодействия) в рамках Федерального закона от 31.07.2020 N 248-ФЗ "О государственном контроле (надзоре) и муниципальном контроле в Российской Федерации" </t>
  </si>
  <si>
    <t xml:space="preserve">Мероприятие 3.1.1. Актуализация коммерческих предложений по проведению инвентаризации зеленых насаждений </t>
  </si>
  <si>
    <t>Контрольное событие 19. Подготовка расчета НМЦК</t>
  </si>
  <si>
    <t>Начальник отдела экологии, озеленения, содержания общественных территорий УЖКХ администрации МО ГО "Сыктывкар" Е.М. Ефремова; руководитель службы экономического и бухгалтерского учета УЖКХ администрации МО ГО "Сыктывкар" Н.М. Попова</t>
  </si>
  <si>
    <t>Контрольное событие 25. Реализованы народные проекты (наказы избирателей) в сфере благоустройства, а также выполнены работы в рамках проведения их отбора</t>
  </si>
  <si>
    <t>Мероприятие 6.1. Выполнение работ по реализации и их отбору народных проектов (наказов избирателей) в сфере благоустройства</t>
  </si>
  <si>
    <t xml:space="preserve">Контрольное событие 28.  Сбор коммерческих предложений по реализации проекта
</t>
  </si>
  <si>
    <t>Контрольное событие 29.  Сбор коммерческих предложений по реализации проекта</t>
  </si>
  <si>
    <t>Мероприятие 7.4. Реконструкция памятника "Воинам-интернационалистам" и сквера возле него, в т.ч. ПИР</t>
  </si>
  <si>
    <t>Мероприятие 7.1. Строительство противооползневых сооружений вблизи участка по адресу г. Сыктывкар, ул. Тентюковская, 353</t>
  </si>
  <si>
    <t>Основное мероприятие 8. Энергосбережение и повышение энергетической эффективности в сфере благоустройства</t>
  </si>
  <si>
    <t>Мероприятие 8.1. Энергосбережение и повышение энергетической эффективности уличного освещения</t>
  </si>
  <si>
    <t>Начальник отдела экологии, озеленения, содержания общественных территорий УЖКХ администрации МО ГО "Сыктывкар" Е.М. Ефремова; Заведующий отделом районного хозяйства администрации Эжвинского района МО ГО "Сыктывкар" Л.А. Симоненко, Начальник управления экономики и анализа администрации МО ГО «Сыктывкар» Ю.С. Разумова</t>
  </si>
  <si>
    <t>Контрольное событие 27. Выполнены строительно-монтажные работы участка ливневой канализации по ул. Весенняя</t>
  </si>
  <si>
    <t>Контрольное событие 4.  Выполнены работы по устройству и содержанию  пешеходных мостков</t>
  </si>
  <si>
    <t>Мероприятие 1.4. Устройство и содержание пешеходных мостков</t>
  </si>
  <si>
    <t>№ п/п</t>
  </si>
  <si>
    <t>1.1.</t>
  </si>
  <si>
    <t>1.2.</t>
  </si>
  <si>
    <t>1.3.</t>
  </si>
  <si>
    <t>1.4.</t>
  </si>
  <si>
    <t>1.5.</t>
  </si>
  <si>
    <t>1.6.</t>
  </si>
  <si>
    <t>1.7.</t>
  </si>
  <si>
    <t>1.8.</t>
  </si>
  <si>
    <t>1.9.</t>
  </si>
  <si>
    <t>1.10.</t>
  </si>
  <si>
    <t>1.11.</t>
  </si>
  <si>
    <t>1.12.</t>
  </si>
  <si>
    <t>1.13.</t>
  </si>
  <si>
    <t>Наименование подпрограммы, основного мероприятия, мероприятий, реализуемых в рамках основного мероприятия, контрольного события программы</t>
  </si>
  <si>
    <t xml:space="preserve">Статус мероприятия, контрольного события
</t>
  </si>
  <si>
    <t>2.1.</t>
  </si>
  <si>
    <t>3.1.</t>
  </si>
  <si>
    <t>3.2.</t>
  </si>
  <si>
    <t>3.3.</t>
  </si>
  <si>
    <t>3.4.</t>
  </si>
  <si>
    <t>4.1.</t>
  </si>
  <si>
    <t>5.1.</t>
  </si>
  <si>
    <t>5.2.</t>
  </si>
  <si>
    <t>5.3.</t>
  </si>
  <si>
    <t>5.4.</t>
  </si>
  <si>
    <t>6.1.</t>
  </si>
  <si>
    <t>7.1.</t>
  </si>
  <si>
    <t>8.1.</t>
  </si>
  <si>
    <t>8.2.</t>
  </si>
  <si>
    <t>8.3.</t>
  </si>
  <si>
    <t>8.4.</t>
  </si>
  <si>
    <t>9.1.</t>
  </si>
  <si>
    <t>10.1.</t>
  </si>
  <si>
    <t>11.1.</t>
  </si>
  <si>
    <t>12.1.</t>
  </si>
  <si>
    <t>13.1.</t>
  </si>
  <si>
    <t xml:space="preserve">Дата наступления и содержание мероприятия, контрольного события в отчетном периоде
</t>
  </si>
  <si>
    <t>План</t>
  </si>
  <si>
    <t>Факт</t>
  </si>
  <si>
    <t xml:space="preserve">Расходы на реализацию основного мероприятия, мероприятия программы, тыс. руб.
</t>
  </si>
  <si>
    <t xml:space="preserve">План на отчетную дату
</t>
  </si>
  <si>
    <t xml:space="preserve">Кассовое исполнение на отчетную дату
</t>
  </si>
  <si>
    <t>Срок не наступил</t>
  </si>
  <si>
    <t xml:space="preserve">Выполнено в срок </t>
  </si>
  <si>
    <t xml:space="preserve">Срок не наступил </t>
  </si>
  <si>
    <t>Срок не наступил.</t>
  </si>
  <si>
    <t>Контрольное событие 13. Подготовлены и направлены запросы коммерческих предложений по ликвидации несанкционированных свалок</t>
  </si>
  <si>
    <t>Мероприятие 1.13. Ликвидация несанкционированных свалок</t>
  </si>
  <si>
    <t>Контрольное событие 12. Разработка проекта ликвидации накопленного вреда окружающей среде</t>
  </si>
  <si>
    <t xml:space="preserve">Срок не наступил. </t>
  </si>
  <si>
    <t>Выполнено в срок.</t>
  </si>
  <si>
    <t xml:space="preserve">Выполнено раньше срока </t>
  </si>
  <si>
    <t>Выполнено раньше срока</t>
  </si>
  <si>
    <t xml:space="preserve">      23.06.2026 получены коммерческие предложения для подготовки расчета НМЦК</t>
  </si>
  <si>
    <t xml:space="preserve"> Форма мониторинга
реализации муниципальной программы (квартальная)
Наименование муниципальной программы: Развитие современной городской среды
отчетный период 3 квартал 2026 г.
Ответственный исполнитель: Управление жилищно-коммунального хозяйства администрации МО ГО "Сыктывкар"
</t>
  </si>
  <si>
    <t>Срок не наступил.                                                                                                               За 9 месяцев 2026 года  проведена  техническая экспертиза с целью определения возможности размещения площадки накопления ТКО на придомовой территории многоквартирных домов №№21 и 23 по ул. Д. Каликовой, №№68 и 70 по ул. Советская (24.04.2026)</t>
  </si>
  <si>
    <t>31.03.2026, 30.06.2026, 30.09.2026                                                                                                                                       За 9 месяцев  2026 года выдано 487 ордеров (разрешений) на производство земляных работ</t>
  </si>
  <si>
    <t>Срок не наступил.                                                                                                  За 9 месяцев 2026 года выполнен комплекс работ по ликвидации мест несанкционированного размещения отходов IV-V класса опасности (630м3) (31.03.2026, 30.06.2026)</t>
  </si>
  <si>
    <t xml:space="preserve">Срок не наступил.                                                                                                                    За 9 месяцев 2026 года оказаны услуги по содержанию зоны отдыха граждан в 6 квартале городских лесов, расположенных на территории МО ГО"Сыктывкар" (05.02.2026, 04.03.2026, 01.04.2026, 07.05.2026, 03.06.2026, 06.07.2026, 03.08.2026, 01.09.2026)     </t>
  </si>
  <si>
    <t xml:space="preserve">31.01.2026, 28.02.2026, 31.03.2026, 30.04.2026, 31.05.2026, 30.06.2026, 31.07.2026, 31.08.2026, 30.09.2026                                                                                     Ежемесячно производится оплата электроэнергии по уличному освещению. Потреблено электроэнергии  3 835 454 кВт.ч. </t>
  </si>
  <si>
    <t>Срок не наступил.
В 2024 г. заключен повторный контракт на 4 368,8 тыс. рублей и оплачен аванс в сумме 1 310,6 тыс. рублей. Работы будут выполнены и оплачены после получения положительного заключения государственной экспертизы.
В сентябре 2025 г. получено отрицательное заключение экспертизы. 
Контракт на повторную государственную экспертизу заключен в 2026 г. за счет средств подрядчика.</t>
  </si>
  <si>
    <t>Срок не наступил.                                                                                                                                           За 9 месяцев 2026 года возмещены затраты, возникающие в результате осуществления содержания сетей наружного освещения (энергосервисный контракт) (30.04.2026, 18.06.2026, 30.06.2026, 13.07.2026).</t>
  </si>
  <si>
    <t xml:space="preserve">31.03.2026, 30.06.2026, 30.09.2026                                                                                                                                                            1) проведены контрольные (надзорные) мероприятия без взаимодействия с контролируемыми лицами в отношении 1263 объектов контроля; 2) проведено 2 внеплановых инспекционных визита; 2) проведено 46 устных консультирования; 3) объявлено 1109 предостережения о недопустимости нарушения обязательных требований; 4) выдано 42 предписания об устранении нарушений обязательных требований; 5) проведено 14 профилактических визитов.                                                                                                          Администрацией Эжвинского района составлено 11 актов по нарушению правил благоустройства (несанкционированная уличная торговля) (04.02.2026, 12.02.2026, 05.06.2026, 09.06.2026, 04.09.2026, 25.09.2026) </t>
  </si>
  <si>
    <t>31.03.2026, 30.06.2026, 30.09.2026                                                                                                             За 9 месяцев  2026 года выполнены работы по отлову 72 животных без владельцев, в т.ч. по Эжвинского району - 23 животных.</t>
  </si>
  <si>
    <t>Срок не наступил.                                                                                                                  За 9 месяцев 2026 года выполнено: - технологическое присоединение к электрическим сетям (фонари уличного освещения, ул. Ручейная); - согласование выполнения работ (проекта выполнения работ) в охранной зоне действующих электроустановок с выдачей ТУ (ул. Радиобиологическая); -по разработке рабочей документации по объекту: "Устройство наружного освещения проезда от ул. Петрозаводской вдоль д.  №184,198 по Октябрьскому пр-ту (03.02.2026, 10.04.2026, 01.06.2026).                                                                                                                       На территории Эжвинского района выполнены работы по подготовке ПСД  и СМР по объекту: "Обустройство стационарного наружного освещения по ул. Лесной"( установлено 44 ж/б опоры и 44 светодиодных светильника, проложено 140 м кабеля в траншее и 2500 м провода СИП-2 (23.03.2026, 30.06.2026)).</t>
  </si>
  <si>
    <r>
      <t xml:space="preserve">12.01.2026   </t>
    </r>
    <r>
      <rPr>
        <sz val="10"/>
        <color rgb="FFFF0000"/>
        <rFont val="Times New Roman"/>
        <family val="1"/>
        <charset val="204"/>
      </rPr>
      <t xml:space="preserve">       </t>
    </r>
    <r>
      <rPr>
        <sz val="10"/>
        <rFont val="Times New Roman"/>
        <family val="1"/>
        <charset val="204"/>
      </rPr>
      <t xml:space="preserve">                                                                                      За 9 месяцев 2026 года выполнены  работы по разработке проектной документации по объекту: "Благоустройство "Аллеи героев" на Верхнечовском кладбище в г. Сыктывкаре</t>
    </r>
  </si>
  <si>
    <t xml:space="preserve">31.03.2026, 30.06.2026, 30.09.2026                                                                                                                                  В целях мониторинга соблюдения гражданами и организациями Правил благоустройства МО ГО «Сыктывкар» на постоянной основе проводятся осмотры территории МО ГО «Сыктывкар». 
В третьем квартале 2026 года в ходе проверок выявлены следующие нарушения: наличие мусора на прилегающих территориях, поваленные деревья и обломанные ветки, несвоевременный покос травы и невыполнение работ по уничтожению борщевика Сосновского, а также несанкционированное размещение афиш, надписей и баннеров на фасадах зданий, штендеров на тротуарах.
В ходе рейдов представителям организаций в устной форме указывается на необходимость устранения нарушений (уборка мусора, покос травы, очистка фасадов и т.д.). По ряду объектов материалы переданы в Управление контроля.
Всего за 9 месяцев 2026 года в адрес более 500 субъектов торговли, бытовых услуг и общественного питания направлены информационные письма о требованиях к содержанию прилегающих территорий, необходимости поддержания чистоты и участия в городских субботниках.
Соглашения не заключались.                                            Администрацией Эжвинского района юридическим лицам направлено 45 писем по благоустройству и содержанию прилегающих территорий: очистка от снега и наледи - 9, размещение и демонтаж вывесок - 4, уборка территории от мусора, размещение урн - 6, расклейка объявлений - 5, граффити - 5, внешний вид НТО - 12, содержание территории - 3.
</t>
  </si>
  <si>
    <t>Срок не наступил.                                                                                          За 9 месяцев 2026 года выполнена поставка металлических опор и комплектующих к ним (07.09.2026). На территории Эжвинского района выполнено: замена шкафов управления наружного освещения – 3 шт., замена ж/б опор ВЛ-0,4кВ - 1 шт., замена питающего кабеля под декоративные светильники – 0,3 км (09.04.2026, 12.05.2026,  09.06.2026)</t>
  </si>
  <si>
    <t>Срок не наступил.                                                                                                          За 9 месяцев 2026 года оказаны услуги по обрезка, вырубка, удаление порослей. Всего 1114 деревьев и кустарников.  (19.05.2026, 30.06.2026, 23.07.2026, 21.08.2026). На территории Эжвинского района выполнено: формирование крон кустарников – 425 шт.,  расчистка площадей от зарослей ивы (ивняка) с вывозкой ветвей – 400м2, спиливание сухостоя и аварийных деревьев с вывозкой – 5 шт,  санитарная обрезка деревьев с вывозкой – 1 шт, расчистка площадей от зарослей ивы (ивняка) с вывозкой ветвей – 800м2 ( 31.05.2026, 30.06.2026, 05.08.2026, 07.09.2026)</t>
  </si>
  <si>
    <t>Срок не наступил.                                                                                                                        За 9 месяцев 2026 года выполнены работы по уничтожению агрессивного интродуцента - борщевика Сосновского химическим методом (3 этапа) -119,047 га, в том числе на территории Эжвинского района 50,657 га (3 этапа) . Также выполнен покос борщевика в 2 этапа  - 23 613,46 м2. (23.06.2026, 07.07.2026, 08.07.2026, 13.07.2026, 05.08.2026, 17.08.2026, 01.09.2026, 08.09.2026, 29.09.2026)</t>
  </si>
  <si>
    <t>31.01.2026, 28.02.2026, 31.03.2026, 30.04.2026, 30.05.2026, 30.06.2026, 31.07.2026, 31.08.2026, 30.09.2026
Ежемесячно проводятся работы по содержанию и ремонту общественных территорий (сквер в районе дома № 48 по ул. Димитрова, г. Сыктывкара, сквер в районе МОУ "Средняя общеобразовательная школа № 1" г. Сыктывкара, сквер и общественная территория по ул. Корабельная г. Сыктывкара, детская площадка на территории п.г.т. Седкыркещ г. Сыктывкара, бульвары и объекты благоустройства на территории МО ГО "Сыктывкар", игровая площадка, расположенная по адресу: г. Сыктывкар, м. Заречье, ул. Озерная, д. 22, сквер по ул. Морозова г. Сыктывкара, сквер, район многоквартирного жилого дома по адресу: ул. Коммунистическая, 72 (за общежитием СГУ) г. Сыктывкара,  сквер, памятники, памятные места, объекты благоустройства и территории МО ГО "Сыктывкар", площадка для дрессировки и выгула собак вблизи дома 16а по улице Петрозаводская, скейт-парк в районе здания по ул. Ветеранов, 13/5 г. Сыктывкара,  территории общего пользования в районе жилого дома по адресу: ул. Малышева, 13 г. Сыктывкара,  общественная территория в п.г.т. Краснозатонский: площадь им. Е.В. Чепыгина г. Сыктывкара, территория общего пользования в районе МАУК «ЦДиК «Октябрь» г. Сыктывкара, сквер в районе пересечения ул. Снежная - Красноборская в п.г.т. Верхняя Максаковка г. Сыктывкара, мемориал в честь участников революционного движения и Гражданской войны, участников социалистического строительства в Коми крае), также оказаны услуги: - по противоклещевой (акарицидной) обработке (115065м2-2 этапа); - по  восстановлению шаров на скамью, находящихся на территории общего пользования в р-не ул. Интернациональная и ул.Ленина; - по ремонту покрытия на территории общего пользования в районе МАУК "ЦДиК "Октябрь"; -по переоборудованию качелей и их монтажу на территории общего пользования в районе ул. Интернациональной и ул. Ленина (Яблоневая аллея); - по сборке и монтажу детского игрового оборудования. На территории Эжвинского района выполнена очистка территорий (в т.ч. детских и спортивных площадок, урн и скамеек) от снега и льда общей площадью 14437 м2, противоклещевая обработка 67045 м2, ремонт памятника, обслуживание общественного туалета</t>
  </si>
  <si>
    <t>31.01.2026, 29.02.2026, 31.03.2026, 30.04.2026, 31.05.2026, 30.06.2026, 31.07.2026, 31.08.2026, 30.09.2026
Ежемесячно проводятся работы по содержанию мест захоронения (кладбищ), также оказаны услуги по противоклещевой (акарицидной) обработке (314000м2-2 этапа).</t>
  </si>
  <si>
    <t xml:space="preserve">30.06.2026
Во 2 квартале 2026 года произведена замена 12 п.м. деревянных мостков на территории пгт. Верхняя Максаковка </t>
  </si>
  <si>
    <r>
      <rPr>
        <sz val="10"/>
        <rFont val="Times New Roman"/>
        <family val="1"/>
        <charset val="204"/>
      </rPr>
      <t xml:space="preserve">31.01.2026, 29.02.2026, 31.03.2026, 30.04.2026, 31.05.2026, 30.06.2026, 31.07.2026, 31.08.2026, 30.09.2026                                                                                             Ежемесячно выполняются работы по содержанию и ремонту ливневой канализации открытого и закрытого типа (в том числе анализы на выпусках ливневой канализации, устройство водоотводных труб), а именно:                                                                                                             - обеспечено содержание сети ливневой канализации протяженностью 83 321,44 м;
-  обеспечено содержание водопроводных канав и труб протяженностью 1 316,0 м.   </t>
    </r>
    <r>
      <rPr>
        <sz val="10"/>
        <color rgb="FFFF0000"/>
        <rFont val="Times New Roman"/>
        <family val="1"/>
        <charset val="204"/>
      </rPr>
      <t xml:space="preserve">                                                                  </t>
    </r>
    <r>
      <rPr>
        <sz val="10"/>
        <rFont val="Times New Roman"/>
        <family val="1"/>
        <charset val="204"/>
      </rPr>
      <t xml:space="preserve">На территории Эжвинского района произведено:- осмотр сетей  протяженностью 10,8 км;- промывка труб от наносов водой 9 км, оттаивание горячей водой ливнеперехватов - 170м; - чистка приемников и перехватов от мусора и грязи 90 м3; - очистка выпусков с вывозом мусора 2100 кв.м; - расчистка водоотводных канав с планировкой - 50 кв.м; - анализ сточных вод - 20 раз; - ремонт ливнеперехватов - 1 шт; - замена сломанных решеток на ливнеперехватах - 3 шт; - ремонт ливневых колодцев с заменой люков - 6 шт; - восстановление ливнеперехвата по ул.Емвальская, 23 - 1 шт. </t>
    </r>
  </si>
  <si>
    <t>Срок не наступил.                                                                                                                    За 9 месяцев  2026 года оказаны услуги:- по содержанию контейнерных площадок и контейнеров для сбора опасных отходов на территории  МО ГО "Сыктывкар"; - по обращению с твердыми коммунальными отходами; - по  транспортированию отходов из контейнеров для раздельного накопления отходов; - по сбору и транспортировке автомобильных шин с целью их дальнейшей утилизации; - по обращению с отходами I и II классов опасности -по ремонту контейнерных площадок для накопления ТКО на территории  (04.02.2026, 30.03.2026, 01.04.2026, 15.04.2026, 16.04.2026, 08.05.2026, 14.05.2026, 05.06.2026, 08.07.2026, 08.09.2026, 14.09.2026). На территории  Эжвинского района выполнено: обслуживание 35 контейнерных площадок: обметание от снега - 1 раз в 3 дня; очистка контейнеров от отходов c вывозом - через день; подбор мусора вокруг контейнерных площадок в радиусе 2 м - через день (05.03.2025,01.04.2026,  03.05.2026, 01.06.2026, 02.07.2026, 02.08.2026, 01.09.2026)</t>
  </si>
  <si>
    <t xml:space="preserve">Срок не наступил.                                                                                                                    За 9 месяцев 2026 года произведены работы: -по цветочному оформлению на территории МО ГО «Сыктывкар» , всего обустроено 38 цветников, общей площадью  4 842, 61 м2;  -по покосу травы - 39500м2 (2 этапа);  - услуги по озеленению (пгт. В.Максаковка, городской сквер в р-не ул. Снежная-Красноборская, посев газонов-2932м2) (29.07.2026, 31.07.2026, 10.08.2026, 24.08.2026, 07.09.2026, 09.09.2026)                                                                                                                       На территории Эжвинского района выполнено: -подготовка почвы без внесения земли 706 м2; - посадка цветов 19 062 шт. на площади 706 м2; - уборка цветов с клумб (31.05.2026, 30.06.2026, 31.07.2026, 31.08.2026, 30.09.2026) </t>
  </si>
  <si>
    <t>31.01.2026, 28.02.2026, 31.03.2026, 30.04.2026, 31.05.2026, 30.06.2026, 31.07.2026, 31.08.2026, 30.09.2026                                                                                               Ежемесячно проводятся работы по содержанию сетей уличного освещения. Выполнено: ремонт светильников на месте их установки - 1 шт., замер нагрузок на линиях УО - 296 шт., ремонт (ревизия) щитов уличного освещения - 51 шт., замена ламп - 16 шт., выправка положения кронштейнов на месте их установки - 2 шт. На территории  Эжвинского района выполнено:  -смена энергосбер ламп КЛЛ на светодиодные - 59 шт; - замена светильников "Шар" на светодиодные - 3 шт; -  перетяжка провода по установленным кронштейнам - 200 м; - замена светильников РКУ на ЖКУ - 50 шт; - монтаж светильников светодиодных в место РКУ -36 шт.; - ревизия силового предохранительного шкафа - 12 шт.</t>
  </si>
  <si>
    <t xml:space="preserve">30.06.2026, 30.09.2026
За 9 месяцев  2026 года оказаны услуги: - по проверке сметной стоимости по объекту на выполнение работ по благоустройству дворовых территорий; -по разработке проектной документации; - по контролю за выполнение работ по благоустройству; - по поставке  продукции (скамья подвесная); - по ремонту 3 дворов (ул. Пушкина, д. 47, ул. Куратова, д. 81, ул. Кутузова, д. 17). Также по дворам ул. Интернациольная, д. 176, ул. Чернова, д. 16, ул. Пушкина, д. 6, ул. Куратова, д. 79, Октябрьский пр-т, д. 146, ул. Тентюковская, д. 123, ул. Ветеранов, д.8  и по общественной территории  военно-патриотического парка культуры и отдыха «Пера» в п.г.т. Верхняя Максаковка, ул. Красноборская, 56 г. Сыктывкара работы по СМР выполнены, подготавливается исполнительная документация и документы на оплату. (22.01.2026, 06.02.2026, 27.03.2026, 10.04.2026, 13.05.2026, 10.07.2026, 22.07.2026, 03.08.2026, 15.09.2026, 29.09.2026). На территории Эжвинского района выполнено благоустройство дворовой территории: ремонт проезжей части – 578,59м2., ремонт тротуаров – 416 кв.м., замена светильников – 4 шт., установка скамеек – 4 шт., установка урн – 4 шт. (27.02.2026, 16.04.2026, 21.09.2026)
</t>
  </si>
  <si>
    <t xml:space="preserve">Срок не наступил.                                                                                                  За 9 месяцев 2026 года установлено 3 новых объекта детского оборудования, заменено 5 элементов игрового оборудования. 
На пяти детских площадках окрашены игровые элементы, заменены информационные таблички, заменен баскетбольный щит (01.09.2026, 28.09.2026). </t>
  </si>
  <si>
    <r>
      <rPr>
        <sz val="10"/>
        <rFont val="Times New Roman"/>
        <family val="1"/>
        <charset val="204"/>
      </rPr>
      <t xml:space="preserve">31.03.2026, 30.06.2026, 30.09.2026                                                                                                                   За отчётный период  подготовлены и опубликованы материалы  и посты в социальных сетях по теме реализации программы «Развитие современной городской среды». Данные информационные материалы публиковались на официальном сайте администрации МО ГО «Сыктывкар» (сыктывкар.рф), в официальной  группе администрации МО ГО «Сыктывкар», на страничках подведомственных 
учреждений образования и пригородных посёлков, лидеров общественного мнения, блоггеров в социальной сети «Вконтакте» (https://vk.com/amogosykt), а также в газете «Панорама Столицы».
Также каждый пресс-релиз был направлен в городские и республиканские средства массовой информации путём e-mail рассылки.        </t>
    </r>
    <r>
      <rPr>
        <sz val="10"/>
        <color rgb="FFFF0000"/>
        <rFont val="Times New Roman"/>
        <family val="1"/>
        <charset val="204"/>
      </rPr>
      <t xml:space="preserve">                                                                                     </t>
    </r>
    <r>
      <rPr>
        <sz val="10"/>
        <rFont val="Times New Roman"/>
        <family val="1"/>
        <charset val="204"/>
      </rPr>
      <t>Управлением ЖКХ оплачены работы:- за изготовление печатной продукции (информационные плакаты, брошюры); -по поставке товара (бейдж со шнурком) (26.05.2026, 02.06.2026)</t>
    </r>
  </si>
  <si>
    <t>13.02.2026, 27.03.2026
13.02.2026, 27.03.2026 в администрации п.г.т. Краснозатонский состоялись встречи жителей посёлка с главным архитектором администрации МО ГО «Сыктывкар» Владимиром Рунгом и начальником Управления жилищно-коммунального хозяйства Николаем Валерьевичем Дайновским.
Главной темой обсуждения стал проект благоустройства парковой зоны в микрорайоне Сосновая поляна, реализуемый в рамках национального проекта "Инфраструктура для жизни"</t>
  </si>
  <si>
    <t>25.04.2026, 30.04.2026, 29.08.2026
25.04.2026 проведен общегородской субботник на территории МО ГО «Сыктывкар» в рамках Всероссийской недели субботников «Мы за чистоту», 30.04.2026 проходил общегородской субботник на территории МО ГО «Сыктывкар» в рамках Всероссийского экологического субботника «Зеленая весна-2026», согласно распоряжению от 27.11.2026 № 120-р «О проведении общегородского субботника в 2026 году» на закрепленных территориях согласно постановлению администрации МО ГО «Сыктывкар» от 17.04.2026 № 4/1839 «О закреплении территорий МО ГО «Сыктывкар» для их очистки в 2026 году».
Участие в двух общегородских субботниках приняло более 7 тысяч человек,  вывезено около 500 тонн мусора.                                 29.08.2026 пляж м. Кируль, река Сысола» Речная лента 2026», приняло участие более 300 человек
29.08.2026 м. Сидор-Полой, река вычегда «Речная лента 2026», приняло участие более 50 человек</t>
  </si>
  <si>
    <t xml:space="preserve">  26.01.2026, 11.03.2026, 17.03.2026, 31.03.2026, 29.05.2026, 15.06.2026, 16.06.2026, 17.07.2026, 28.08.2026
    За 9 месяцев 2026 года  составлены и размещены 9 протоколов заседания муниципальной общественной комиссии по обеспечению реализации  проекта  "Формирование комфортной городской среды на территории МО ГО "Сыктывкар".</t>
  </si>
  <si>
    <t>Э = ((18/36)+(330007,9/502299,2))/2*100 = 57,8 (эффективна)</t>
  </si>
  <si>
    <t>16.06.2026, 29.06.2026, 30.06.2026, 17.07.2026, 01.07.2026, 31.07.2026, 04.08.2026, 07.08.2026, 21.08.2026, 31.08.2026                                                                                                  За 9 месяцев  2026 года выполнено: - испытание природной воды - микробиологических, паразитологических и санитарно-гигиенических исследований почвы ; -физическая охрана объекта; - обустройство и содержание пляжа</t>
  </si>
</sst>
</file>

<file path=xl/styles.xml><?xml version="1.0" encoding="utf-8"?>
<styleSheet xmlns="http://schemas.openxmlformats.org/spreadsheetml/2006/main">
  <numFmts count="4">
    <numFmt numFmtId="44" formatCode="_-* #,##0.00\ &quot;₽&quot;_-;\-* #,##0.00\ &quot;₽&quot;_-;_-* &quot;-&quot;??\ &quot;₽&quot;_-;_-@_-"/>
    <numFmt numFmtId="164" formatCode="#,##0.0"/>
    <numFmt numFmtId="165" formatCode="#,##0.0\ _₽;\-#,##0.0\ _₽"/>
    <numFmt numFmtId="166" formatCode="#,##0.000"/>
  </numFmts>
  <fonts count="7">
    <font>
      <sz val="11"/>
      <color theme="1"/>
      <name val="Calibri"/>
      <scheme val="minor"/>
    </font>
    <font>
      <sz val="10"/>
      <name val="Arial Cyr"/>
    </font>
    <font>
      <sz val="10"/>
      <name val="Times New Roman"/>
      <family val="1"/>
      <charset val="204"/>
    </font>
    <font>
      <sz val="11"/>
      <color theme="1"/>
      <name val="Calibri"/>
      <family val="2"/>
      <charset val="204"/>
      <scheme val="minor"/>
    </font>
    <font>
      <sz val="10"/>
      <color rgb="FF0000FF"/>
      <name val="Times New Roman"/>
      <family val="1"/>
      <charset val="204"/>
    </font>
    <font>
      <b/>
      <sz val="10"/>
      <name val="Times New Roman"/>
      <family val="1"/>
      <charset val="204"/>
    </font>
    <font>
      <sz val="10"/>
      <color rgb="FFFF0000"/>
      <name val="Times New Roman"/>
      <family val="1"/>
      <charset val="204"/>
    </font>
  </fonts>
  <fills count="19">
    <fill>
      <patternFill patternType="none"/>
    </fill>
    <fill>
      <patternFill patternType="gray125"/>
    </fill>
    <fill>
      <patternFill patternType="solid">
        <fgColor theme="0"/>
        <bgColor theme="0"/>
      </patternFill>
    </fill>
    <fill>
      <patternFill patternType="solid">
        <fgColor indexed="5"/>
        <bgColor indexed="5"/>
      </patternFill>
    </fill>
    <fill>
      <patternFill patternType="solid">
        <fgColor theme="3" tint="0.39997558519241921"/>
        <bgColor theme="8" tint="0.79998168889431442"/>
      </patternFill>
    </fill>
    <fill>
      <patternFill patternType="solid">
        <fgColor theme="5" tint="0.59999389629810485"/>
        <bgColor theme="9" tint="0.79998168889431442"/>
      </patternFill>
    </fill>
    <fill>
      <patternFill patternType="solid">
        <fgColor rgb="FF92D050"/>
        <bgColor rgb="FF92D050"/>
      </patternFill>
    </fill>
    <fill>
      <patternFill patternType="solid">
        <fgColor indexed="65"/>
        <bgColor indexed="26"/>
      </patternFill>
    </fill>
    <fill>
      <patternFill patternType="solid">
        <fgColor theme="0"/>
        <bgColor indexed="22"/>
      </patternFill>
    </fill>
    <fill>
      <patternFill patternType="solid">
        <fgColor theme="3" tint="0.39997558519241921"/>
        <bgColor indexed="22"/>
      </patternFill>
    </fill>
    <fill>
      <patternFill patternType="solid">
        <fgColor theme="5" tint="0.59999389629810485"/>
        <bgColor indexed="22"/>
      </patternFill>
    </fill>
    <fill>
      <patternFill patternType="solid">
        <fgColor rgb="FF92D050"/>
        <bgColor indexed="22"/>
      </patternFill>
    </fill>
    <fill>
      <patternFill patternType="solid">
        <fgColor theme="3" tint="0.39997558519241921"/>
        <bgColor indexed="5"/>
      </patternFill>
    </fill>
    <fill>
      <patternFill patternType="solid">
        <fgColor theme="5" tint="0.59999389629810485"/>
        <bgColor indexed="5"/>
      </patternFill>
    </fill>
    <fill>
      <patternFill patternType="solid">
        <fgColor indexed="5"/>
        <bgColor indexed="26"/>
      </patternFill>
    </fill>
    <fill>
      <patternFill patternType="solid">
        <fgColor theme="3" tint="0.39997558519241921"/>
        <bgColor indexed="26"/>
      </patternFill>
    </fill>
    <fill>
      <patternFill patternType="solid">
        <fgColor theme="5" tint="0.59999389629810485"/>
        <bgColor indexed="26"/>
      </patternFill>
    </fill>
    <fill>
      <patternFill patternType="solid">
        <fgColor rgb="FF92D050"/>
        <bgColor indexed="26"/>
      </patternFill>
    </fill>
    <fill>
      <patternFill patternType="solid">
        <fgColor theme="8" tint="0.5999938962981048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44" fontId="3" fillId="0" borderId="0" applyFont="0" applyFill="0" applyBorder="0" applyProtection="0"/>
    <xf numFmtId="0" fontId="1" fillId="0" borderId="0"/>
    <xf numFmtId="0" fontId="3" fillId="0" borderId="0"/>
  </cellStyleXfs>
  <cellXfs count="155">
    <xf numFmtId="0" fontId="0" fillId="0" borderId="0" xfId="0"/>
    <xf numFmtId="0" fontId="2" fillId="0" borderId="0" xfId="0" applyFont="1" applyAlignment="1">
      <alignment horizontal="center" vertical="center"/>
    </xf>
    <xf numFmtId="0" fontId="2" fillId="0" borderId="0" xfId="0" applyFont="1" applyAlignment="1">
      <alignment horizontal="center" vertical="top"/>
    </xf>
    <xf numFmtId="0" fontId="2" fillId="2" borderId="0" xfId="0" applyFont="1" applyFill="1" applyAlignment="1">
      <alignment horizontal="center" vertical="top"/>
    </xf>
    <xf numFmtId="0" fontId="2" fillId="3" borderId="0" xfId="0" applyFont="1" applyFill="1" applyAlignment="1">
      <alignment horizontal="center" vertical="top"/>
    </xf>
    <xf numFmtId="0" fontId="2" fillId="4" borderId="0" xfId="0" applyFont="1" applyFill="1" applyAlignment="1">
      <alignment horizontal="center" vertical="top"/>
    </xf>
    <xf numFmtId="0" fontId="2" fillId="5" borderId="0" xfId="0" applyFont="1" applyFill="1" applyAlignment="1">
      <alignment horizontal="center" vertical="top"/>
    </xf>
    <xf numFmtId="0" fontId="2" fillId="6" borderId="0" xfId="0" applyFont="1" applyFill="1" applyAlignment="1">
      <alignment horizontal="center" vertical="top"/>
    </xf>
    <xf numFmtId="164" fontId="2" fillId="3" borderId="1" xfId="0" applyNumberFormat="1" applyFont="1" applyFill="1" applyBorder="1" applyAlignment="1">
      <alignment horizontal="center" vertical="top" wrapText="1"/>
    </xf>
    <xf numFmtId="164" fontId="2" fillId="4" borderId="1" xfId="0" applyNumberFormat="1" applyFont="1" applyFill="1" applyBorder="1" applyAlignment="1">
      <alignment horizontal="center" vertical="top" wrapText="1"/>
    </xf>
    <xf numFmtId="164" fontId="2" fillId="5" borderId="1" xfId="0" applyNumberFormat="1" applyFont="1" applyFill="1" applyBorder="1" applyAlignment="1">
      <alignment horizontal="center" vertical="top" wrapText="1"/>
    </xf>
    <xf numFmtId="164" fontId="2" fillId="6" borderId="1" xfId="0" applyNumberFormat="1" applyFont="1" applyFill="1" applyBorder="1" applyAlignment="1">
      <alignment horizontal="center" vertical="top" wrapText="1"/>
    </xf>
    <xf numFmtId="164" fontId="2" fillId="3"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164" fontId="2" fillId="6" borderId="1" xfId="0" applyNumberFormat="1" applyFont="1" applyFill="1" applyBorder="1" applyAlignment="1">
      <alignment horizontal="center" vertical="center" wrapText="1"/>
    </xf>
    <xf numFmtId="164" fontId="2" fillId="8" borderId="0" xfId="0" applyNumberFormat="1" applyFont="1" applyFill="1" applyAlignment="1">
      <alignment horizontal="center" vertical="center" wrapText="1" shrinkToFit="1"/>
    </xf>
    <xf numFmtId="164" fontId="2" fillId="3" borderId="0" xfId="0" applyNumberFormat="1" applyFont="1" applyFill="1" applyAlignment="1">
      <alignment horizontal="center" vertical="center" wrapText="1" shrinkToFit="1"/>
    </xf>
    <xf numFmtId="164" fontId="2" fillId="4" borderId="0" xfId="0" applyNumberFormat="1" applyFont="1" applyFill="1" applyAlignment="1">
      <alignment horizontal="center" vertical="center" wrapText="1" shrinkToFit="1"/>
    </xf>
    <xf numFmtId="164" fontId="2" fillId="5" borderId="0" xfId="0" applyNumberFormat="1" applyFont="1" applyFill="1" applyAlignment="1">
      <alignment horizontal="center" vertical="center" wrapText="1" shrinkToFit="1"/>
    </xf>
    <xf numFmtId="164" fontId="2" fillId="6" borderId="0" xfId="0" applyNumberFormat="1" applyFont="1" applyFill="1" applyAlignment="1">
      <alignment horizontal="center" vertical="center" wrapText="1" shrinkToFit="1"/>
    </xf>
    <xf numFmtId="4" fontId="2" fillId="5" borderId="0" xfId="0" applyNumberFormat="1" applyFont="1" applyFill="1" applyAlignment="1">
      <alignment horizontal="center" vertical="top"/>
    </xf>
    <xf numFmtId="0" fontId="4" fillId="0" borderId="0" xfId="0" applyFont="1" applyAlignment="1">
      <alignment horizontal="center" vertical="center"/>
    </xf>
    <xf numFmtId="0" fontId="4" fillId="7" borderId="0" xfId="0" applyFont="1" applyFill="1" applyAlignment="1">
      <alignment horizontal="center" vertical="center"/>
    </xf>
    <xf numFmtId="0" fontId="4" fillId="3" borderId="0" xfId="0" applyFont="1" applyFill="1" applyAlignment="1">
      <alignment horizontal="center" vertical="top"/>
    </xf>
    <xf numFmtId="0" fontId="4" fillId="4" borderId="0" xfId="0" applyFont="1" applyFill="1" applyAlignment="1">
      <alignment horizontal="center" vertical="top"/>
    </xf>
    <xf numFmtId="0" fontId="4" fillId="5" borderId="0" xfId="0" applyFont="1" applyFill="1" applyAlignment="1">
      <alignment horizontal="center" vertical="top"/>
    </xf>
    <xf numFmtId="0" fontId="4" fillId="6" borderId="0" xfId="0" applyFont="1" applyFill="1" applyAlignment="1">
      <alignment horizontal="center" vertical="top"/>
    </xf>
    <xf numFmtId="0" fontId="2" fillId="3" borderId="1" xfId="0" applyFont="1" applyFill="1" applyBorder="1" applyAlignment="1">
      <alignment horizontal="center" vertical="center" shrinkToFit="1"/>
    </xf>
    <xf numFmtId="0" fontId="2" fillId="4" borderId="1" xfId="0" applyFont="1" applyFill="1" applyBorder="1" applyAlignment="1">
      <alignment horizontal="center" vertical="center" shrinkToFit="1"/>
    </xf>
    <xf numFmtId="0" fontId="2" fillId="5" borderId="1" xfId="0" applyFont="1" applyFill="1" applyBorder="1" applyAlignment="1">
      <alignment horizontal="center" vertical="center" shrinkToFit="1"/>
    </xf>
    <xf numFmtId="0" fontId="2" fillId="6" borderId="1" xfId="0" applyFont="1" applyFill="1" applyBorder="1" applyAlignment="1">
      <alignment horizontal="center" vertical="center" shrinkToFi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shrinkToFit="1"/>
    </xf>
    <xf numFmtId="164" fontId="2" fillId="9" borderId="1" xfId="0" applyNumberFormat="1" applyFont="1" applyFill="1" applyBorder="1" applyAlignment="1">
      <alignment horizontal="center" vertical="center" wrapText="1" shrinkToFit="1"/>
    </xf>
    <xf numFmtId="164" fontId="2" fillId="10" borderId="1" xfId="0" applyNumberFormat="1" applyFont="1" applyFill="1" applyBorder="1" applyAlignment="1">
      <alignment horizontal="center" vertical="center" wrapText="1" shrinkToFit="1"/>
    </xf>
    <xf numFmtId="164" fontId="2" fillId="11" borderId="1" xfId="0" applyNumberFormat="1" applyFont="1" applyFill="1" applyBorder="1" applyAlignment="1">
      <alignment horizontal="center" vertical="center" wrapText="1" shrinkToFit="1"/>
    </xf>
    <xf numFmtId="166" fontId="2" fillId="3" borderId="1" xfId="0" applyNumberFormat="1" applyFont="1" applyFill="1" applyBorder="1" applyAlignment="1">
      <alignment horizontal="center" vertical="center" wrapText="1" shrinkToFit="1"/>
    </xf>
    <xf numFmtId="166" fontId="2" fillId="9" borderId="1" xfId="0" applyNumberFormat="1" applyFont="1" applyFill="1" applyBorder="1" applyAlignment="1">
      <alignment horizontal="center" vertical="center" wrapText="1" shrinkToFit="1"/>
    </xf>
    <xf numFmtId="166" fontId="2" fillId="10" borderId="1" xfId="0" applyNumberFormat="1" applyFont="1" applyFill="1" applyBorder="1" applyAlignment="1">
      <alignment horizontal="center" vertical="center" wrapText="1" shrinkToFit="1"/>
    </xf>
    <xf numFmtId="166" fontId="2" fillId="11" borderId="1" xfId="0" applyNumberFormat="1" applyFont="1" applyFill="1" applyBorder="1" applyAlignment="1">
      <alignment horizontal="center" vertical="center" wrapText="1" shrinkToFit="1"/>
    </xf>
    <xf numFmtId="4" fontId="2" fillId="3" borderId="1" xfId="0" applyNumberFormat="1" applyFont="1" applyFill="1" applyBorder="1" applyAlignment="1">
      <alignment horizontal="center" vertical="center" wrapText="1" shrinkToFit="1"/>
    </xf>
    <xf numFmtId="4" fontId="2" fillId="12" borderId="1" xfId="0" applyNumberFormat="1" applyFont="1" applyFill="1" applyBorder="1" applyAlignment="1">
      <alignment horizontal="center" vertical="center" wrapText="1" shrinkToFit="1"/>
    </xf>
    <xf numFmtId="4" fontId="2" fillId="13" borderId="1" xfId="0" applyNumberFormat="1" applyFont="1" applyFill="1" applyBorder="1" applyAlignment="1">
      <alignment horizontal="center" vertical="center" wrapText="1" shrinkToFit="1"/>
    </xf>
    <xf numFmtId="164" fontId="2" fillId="12" borderId="1" xfId="0" applyNumberFormat="1" applyFont="1" applyFill="1" applyBorder="1" applyAlignment="1">
      <alignment horizontal="center" vertical="center" wrapText="1" shrinkToFit="1"/>
    </xf>
    <xf numFmtId="164" fontId="2" fillId="13" borderId="1" xfId="0" applyNumberFormat="1" applyFont="1" applyFill="1" applyBorder="1" applyAlignment="1">
      <alignment horizontal="center" vertical="center" wrapText="1" shrinkToFit="1"/>
    </xf>
    <xf numFmtId="164" fontId="2" fillId="4" borderId="1" xfId="0" applyNumberFormat="1" applyFont="1" applyFill="1" applyBorder="1" applyAlignment="1">
      <alignment horizontal="center" vertical="center" wrapText="1" shrinkToFit="1"/>
    </xf>
    <xf numFmtId="164" fontId="2" fillId="5" borderId="1" xfId="0" applyNumberFormat="1" applyFont="1" applyFill="1" applyBorder="1" applyAlignment="1">
      <alignment horizontal="center" vertical="center" wrapText="1" shrinkToFit="1"/>
    </xf>
    <xf numFmtId="164" fontId="2" fillId="6" borderId="1" xfId="0" applyNumberFormat="1" applyFont="1" applyFill="1" applyBorder="1" applyAlignment="1">
      <alignment horizontal="center" vertical="center" wrapText="1" shrinkToFit="1"/>
    </xf>
    <xf numFmtId="164" fontId="2" fillId="14" borderId="1" xfId="0" applyNumberFormat="1" applyFont="1" applyFill="1" applyBorder="1" applyAlignment="1">
      <alignment horizontal="center" vertical="center" wrapText="1" shrinkToFit="1"/>
    </xf>
    <xf numFmtId="164" fontId="2" fillId="15" borderId="1" xfId="0" applyNumberFormat="1" applyFont="1" applyFill="1" applyBorder="1" applyAlignment="1">
      <alignment horizontal="center" vertical="center" wrapText="1" shrinkToFit="1"/>
    </xf>
    <xf numFmtId="164" fontId="2" fillId="16" borderId="1" xfId="0" applyNumberFormat="1" applyFont="1" applyFill="1" applyBorder="1" applyAlignment="1">
      <alignment horizontal="center" vertical="center" wrapText="1" shrinkToFit="1"/>
    </xf>
    <xf numFmtId="164" fontId="2" fillId="17" borderId="1" xfId="0" applyNumberFormat="1" applyFont="1" applyFill="1" applyBorder="1" applyAlignment="1">
      <alignment horizontal="center" vertical="center" wrapText="1" shrinkToFit="1"/>
    </xf>
    <xf numFmtId="164" fontId="2" fillId="3" borderId="1" xfId="0" applyNumberFormat="1" applyFont="1" applyFill="1" applyBorder="1" applyAlignment="1">
      <alignment horizontal="center" vertical="center" shrinkToFit="1"/>
    </xf>
    <xf numFmtId="164" fontId="2" fillId="4" borderId="1" xfId="0" applyNumberFormat="1" applyFont="1" applyFill="1" applyBorder="1" applyAlignment="1">
      <alignment horizontal="center" vertical="center" shrinkToFit="1"/>
    </xf>
    <xf numFmtId="164" fontId="2" fillId="5" borderId="1" xfId="0" applyNumberFormat="1" applyFont="1" applyFill="1" applyBorder="1" applyAlignment="1">
      <alignment horizontal="center" vertical="center" shrinkToFit="1"/>
    </xf>
    <xf numFmtId="164" fontId="2" fillId="6" borderId="1" xfId="0" applyNumberFormat="1" applyFont="1" applyFill="1" applyBorder="1" applyAlignment="1">
      <alignment horizontal="center" vertical="center" shrinkToFit="1"/>
    </xf>
    <xf numFmtId="164" fontId="2" fillId="12" borderId="1" xfId="0" applyNumberFormat="1" applyFont="1" applyFill="1" applyBorder="1" applyAlignment="1">
      <alignment horizontal="center" vertical="center" shrinkToFit="1"/>
    </xf>
    <xf numFmtId="0" fontId="2" fillId="8" borderId="0" xfId="0" applyFont="1" applyFill="1" applyAlignment="1">
      <alignment horizontal="left" vertical="center" wrapText="1"/>
    </xf>
    <xf numFmtId="0" fontId="2" fillId="8" borderId="0" xfId="0" applyFont="1" applyFill="1" applyAlignment="1">
      <alignment horizontal="center" vertical="center" wrapText="1"/>
    </xf>
    <xf numFmtId="14" fontId="2" fillId="8" borderId="0" xfId="0" applyNumberFormat="1" applyFont="1" applyFill="1" applyAlignment="1">
      <alignment horizontal="center" vertical="center" wrapText="1"/>
    </xf>
    <xf numFmtId="0" fontId="2" fillId="8" borderId="0" xfId="0" applyFont="1" applyFill="1" applyAlignment="1">
      <alignment horizontal="left" vertical="center"/>
    </xf>
    <xf numFmtId="0" fontId="2" fillId="0" borderId="1" xfId="0" applyFont="1" applyFill="1" applyBorder="1" applyAlignment="1">
      <alignment horizontal="left" vertical="center"/>
    </xf>
    <xf numFmtId="164" fontId="2" fillId="0" borderId="1" xfId="0" applyNumberFormat="1" applyFont="1" applyFill="1" applyBorder="1" applyAlignment="1">
      <alignment horizontal="center" vertical="center" wrapText="1" shrinkToFit="1"/>
    </xf>
    <xf numFmtId="0" fontId="5" fillId="2" borderId="5" xfId="0" applyFont="1" applyFill="1" applyBorder="1" applyAlignme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shrinkToFit="1"/>
    </xf>
    <xf numFmtId="0" fontId="2" fillId="0" borderId="1" xfId="0" applyFont="1" applyFill="1" applyBorder="1" applyAlignment="1">
      <alignment horizontal="left" vertical="top" wrapText="1"/>
    </xf>
    <xf numFmtId="164" fontId="2"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top" wrapText="1"/>
    </xf>
    <xf numFmtId="165" fontId="2" fillId="0" borderId="1" xfId="2" applyNumberFormat="1"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0" borderId="0" xfId="0" applyFont="1" applyAlignment="1">
      <alignment horizontal="right"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7"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18" borderId="8" xfId="0" applyFont="1" applyFill="1" applyBorder="1" applyAlignment="1">
      <alignment horizontal="left" vertical="center" wrapText="1"/>
    </xf>
    <xf numFmtId="0" fontId="5" fillId="18" borderId="9" xfId="0" applyFont="1" applyFill="1" applyBorder="1" applyAlignment="1">
      <alignment horizontal="left" vertical="center" wrapText="1"/>
    </xf>
    <xf numFmtId="0" fontId="5" fillId="18" borderId="7" xfId="0" applyFont="1" applyFill="1" applyBorder="1" applyAlignment="1">
      <alignment horizontal="left" vertical="center" wrapText="1"/>
    </xf>
    <xf numFmtId="0" fontId="5" fillId="18" borderId="10" xfId="0" applyFont="1" applyFill="1" applyBorder="1" applyAlignment="1">
      <alignment horizontal="left" vertical="center" wrapText="1"/>
    </xf>
    <xf numFmtId="0" fontId="5" fillId="18" borderId="0" xfId="0" applyFont="1" applyFill="1" applyBorder="1" applyAlignment="1">
      <alignment horizontal="left" vertical="center" wrapText="1"/>
    </xf>
    <xf numFmtId="0" fontId="5" fillId="18" borderId="6" xfId="0" applyFont="1" applyFill="1" applyBorder="1" applyAlignment="1">
      <alignment horizontal="left" vertical="center" wrapText="1"/>
    </xf>
    <xf numFmtId="0" fontId="5" fillId="18" borderId="11" xfId="0" applyFont="1" applyFill="1" applyBorder="1" applyAlignment="1">
      <alignment horizontal="left" vertical="center" wrapText="1"/>
    </xf>
    <xf numFmtId="0" fontId="5" fillId="18" borderId="5" xfId="0" applyFont="1" applyFill="1" applyBorder="1" applyAlignment="1">
      <alignment horizontal="left" vertical="center" wrapText="1"/>
    </xf>
    <xf numFmtId="0" fontId="5" fillId="18" borderId="1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14" fontId="2" fillId="0" borderId="2" xfId="0" applyNumberFormat="1"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14" fontId="2" fillId="0" borderId="4" xfId="0" applyNumberFormat="1" applyFont="1" applyFill="1" applyBorder="1" applyAlignment="1">
      <alignment horizontal="center" vertical="center"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13" xfId="0" applyFont="1" applyFill="1" applyBorder="1" applyAlignment="1">
      <alignment horizontal="center" vertical="center" wrapText="1" shrinkToFit="1"/>
    </xf>
    <xf numFmtId="0" fontId="2" fillId="0" borderId="15"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5" fillId="2" borderId="5" xfId="0" applyFont="1" applyFill="1" applyBorder="1" applyAlignment="1">
      <alignment horizontal="center" vertical="center"/>
    </xf>
    <xf numFmtId="0" fontId="5" fillId="0" borderId="0" xfId="0" applyFont="1" applyAlignment="1">
      <alignment horizontal="righ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164" fontId="2" fillId="4" borderId="2" xfId="0" applyNumberFormat="1" applyFont="1" applyFill="1" applyBorder="1" applyAlignment="1">
      <alignment horizontal="center" vertical="top" wrapText="1"/>
    </xf>
    <xf numFmtId="164" fontId="2" fillId="4" borderId="3" xfId="0" applyNumberFormat="1" applyFont="1" applyFill="1" applyBorder="1" applyAlignment="1">
      <alignment horizontal="center" vertical="top" wrapText="1"/>
    </xf>
    <xf numFmtId="164" fontId="2" fillId="4" borderId="4" xfId="0" applyNumberFormat="1" applyFont="1" applyFill="1" applyBorder="1" applyAlignment="1">
      <alignment horizontal="center" vertical="top" wrapText="1"/>
    </xf>
    <xf numFmtId="164" fontId="2" fillId="5" borderId="2" xfId="0" applyNumberFormat="1" applyFont="1" applyFill="1" applyBorder="1" applyAlignment="1">
      <alignment horizontal="center" vertical="top" wrapText="1"/>
    </xf>
    <xf numFmtId="164" fontId="2" fillId="5" borderId="3" xfId="0" applyNumberFormat="1" applyFont="1" applyFill="1" applyBorder="1" applyAlignment="1">
      <alignment horizontal="center" vertical="top" wrapText="1"/>
    </xf>
    <xf numFmtId="164" fontId="2" fillId="5" borderId="4" xfId="0" applyNumberFormat="1" applyFont="1" applyFill="1" applyBorder="1" applyAlignment="1">
      <alignment horizontal="center" vertical="top" wrapText="1"/>
    </xf>
    <xf numFmtId="164" fontId="2" fillId="6" borderId="2" xfId="0" applyNumberFormat="1" applyFont="1" applyFill="1" applyBorder="1" applyAlignment="1">
      <alignment horizontal="center" vertical="top" wrapText="1"/>
    </xf>
    <xf numFmtId="164" fontId="2" fillId="6" borderId="3" xfId="0" applyNumberFormat="1" applyFont="1" applyFill="1" applyBorder="1" applyAlignment="1">
      <alignment horizontal="center" vertical="top" wrapText="1"/>
    </xf>
    <xf numFmtId="164" fontId="2" fillId="6" borderId="4" xfId="0" applyNumberFormat="1" applyFont="1" applyFill="1" applyBorder="1" applyAlignment="1">
      <alignment horizontal="center" vertical="top" wrapText="1"/>
    </xf>
    <xf numFmtId="164" fontId="2" fillId="3" borderId="2" xfId="0" applyNumberFormat="1" applyFont="1" applyFill="1" applyBorder="1" applyAlignment="1">
      <alignment horizontal="center" vertical="top" wrapText="1"/>
    </xf>
    <xf numFmtId="164" fontId="2" fillId="3" borderId="3" xfId="0" applyNumberFormat="1" applyFont="1" applyFill="1" applyBorder="1" applyAlignment="1">
      <alignment horizontal="center" vertical="top" wrapText="1"/>
    </xf>
    <xf numFmtId="164" fontId="2" fillId="3" borderId="4" xfId="0" applyNumberFormat="1" applyFont="1" applyFill="1" applyBorder="1" applyAlignment="1">
      <alignment horizontal="center" vertical="top" wrapText="1"/>
    </xf>
    <xf numFmtId="0" fontId="2" fillId="8" borderId="9" xfId="0" applyFont="1" applyFill="1" applyBorder="1" applyAlignment="1">
      <alignment horizontal="center" vertical="center" wrapText="1"/>
    </xf>
  </cellXfs>
  <cellStyles count="5">
    <cellStyle name="Excel Built-in Normal" xfId="1"/>
    <cellStyle name="Денежный" xfId="2" builtinId="4"/>
    <cellStyle name="Обычный" xfId="0" builtinId="0"/>
    <cellStyle name="Обычный 2" xfId="3"/>
    <cellStyle name="Обычный 3" xfId="4"/>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6" tint="-0.249977111117893"/>
  </sheetPr>
  <dimension ref="A1:M311"/>
  <sheetViews>
    <sheetView showGridLines="0" tabSelected="1" view="pageBreakPreview" topLeftCell="A3" zoomScale="80" zoomScaleNormal="85" zoomScaleSheetLayoutView="80" workbookViewId="0">
      <selection activeCell="C187" sqref="C187"/>
    </sheetView>
  </sheetViews>
  <sheetFormatPr defaultColWidth="9.140625" defaultRowHeight="43.5" customHeight="1"/>
  <cols>
    <col min="1" max="1" width="9.140625" style="1"/>
    <col min="2" max="2" width="35.5703125" style="2" customWidth="1"/>
    <col min="3" max="3" width="24.140625" style="2" customWidth="1"/>
    <col min="4" max="4" width="30" style="1" customWidth="1"/>
    <col min="5" max="5" width="15.5703125" style="2" customWidth="1"/>
    <col min="6" max="6" width="60.28515625" style="2" customWidth="1"/>
    <col min="7" max="7" width="15" style="2" customWidth="1"/>
    <col min="8" max="9" width="17.5703125" style="3" customWidth="1"/>
    <col min="10" max="10" width="18.85546875" style="4" hidden="1" customWidth="1"/>
    <col min="11" max="11" width="13.42578125" style="5" hidden="1" customWidth="1"/>
    <col min="12" max="12" width="13.42578125" style="6" hidden="1" customWidth="1"/>
    <col min="13" max="13" width="13.42578125" style="7" hidden="1" customWidth="1"/>
    <col min="14" max="18" width="9.140625" style="1" customWidth="1"/>
    <col min="19" max="16384" width="9.140625" style="1"/>
  </cols>
  <sheetData>
    <row r="1" spans="1:13" ht="43.5" customHeight="1">
      <c r="E1" s="138"/>
      <c r="F1" s="138"/>
      <c r="G1" s="138"/>
      <c r="H1" s="138"/>
      <c r="I1" s="77"/>
    </row>
    <row r="2" spans="1:13" s="22" customFormat="1" ht="23.25" customHeight="1">
      <c r="A2" s="1"/>
      <c r="B2" s="132" t="s">
        <v>197</v>
      </c>
      <c r="C2" s="132"/>
      <c r="D2" s="133"/>
      <c r="E2" s="133"/>
      <c r="F2" s="133"/>
      <c r="G2" s="133"/>
      <c r="H2" s="133"/>
      <c r="I2" s="2"/>
      <c r="J2" s="24"/>
      <c r="K2" s="25"/>
      <c r="L2" s="26"/>
      <c r="M2" s="27"/>
    </row>
    <row r="3" spans="1:13" s="22" customFormat="1" ht="62.25" customHeight="1">
      <c r="A3" s="1"/>
      <c r="B3" s="133"/>
      <c r="C3" s="133"/>
      <c r="D3" s="133"/>
      <c r="E3" s="133"/>
      <c r="F3" s="133"/>
      <c r="G3" s="133"/>
      <c r="H3" s="133"/>
      <c r="I3" s="2"/>
      <c r="J3" s="24"/>
      <c r="K3" s="25"/>
      <c r="L3" s="26"/>
      <c r="M3" s="27"/>
    </row>
    <row r="4" spans="1:13" s="22" customFormat="1" ht="10.5" customHeight="1">
      <c r="A4" s="1"/>
      <c r="B4" s="137"/>
      <c r="C4" s="137"/>
      <c r="D4" s="137"/>
      <c r="E4" s="137"/>
      <c r="F4" s="137"/>
      <c r="G4" s="137"/>
      <c r="H4" s="137"/>
      <c r="I4" s="76"/>
      <c r="J4" s="67"/>
      <c r="K4" s="67"/>
      <c r="L4" s="67"/>
      <c r="M4" s="67"/>
    </row>
    <row r="5" spans="1:13" s="22" customFormat="1" ht="54" customHeight="1">
      <c r="A5" s="106" t="s">
        <v>142</v>
      </c>
      <c r="B5" s="109" t="s">
        <v>156</v>
      </c>
      <c r="C5" s="111" t="s">
        <v>157</v>
      </c>
      <c r="D5" s="109" t="s">
        <v>0</v>
      </c>
      <c r="E5" s="109" t="s">
        <v>179</v>
      </c>
      <c r="F5" s="109"/>
      <c r="G5" s="134" t="s">
        <v>182</v>
      </c>
      <c r="H5" s="135"/>
      <c r="I5" s="136"/>
      <c r="J5" s="28" t="s">
        <v>1</v>
      </c>
      <c r="K5" s="29" t="s">
        <v>2</v>
      </c>
      <c r="L5" s="30" t="s">
        <v>3</v>
      </c>
      <c r="M5" s="31" t="s">
        <v>4</v>
      </c>
    </row>
    <row r="6" spans="1:13" s="22" customFormat="1" ht="51" customHeight="1">
      <c r="A6" s="106"/>
      <c r="B6" s="109"/>
      <c r="C6" s="113"/>
      <c r="D6" s="109"/>
      <c r="E6" s="78" t="s">
        <v>180</v>
      </c>
      <c r="F6" s="78" t="s">
        <v>181</v>
      </c>
      <c r="G6" s="69" t="s">
        <v>5</v>
      </c>
      <c r="H6" s="79" t="s">
        <v>183</v>
      </c>
      <c r="I6" s="79" t="s">
        <v>184</v>
      </c>
      <c r="J6" s="32"/>
      <c r="K6" s="33"/>
      <c r="L6" s="34"/>
      <c r="M6" s="35"/>
    </row>
    <row r="7" spans="1:13" s="22" customFormat="1" ht="27.75" customHeight="1">
      <c r="A7" s="85">
        <v>1</v>
      </c>
      <c r="B7" s="69">
        <v>2</v>
      </c>
      <c r="C7" s="85">
        <v>3</v>
      </c>
      <c r="D7" s="79">
        <v>4</v>
      </c>
      <c r="E7" s="85">
        <v>5</v>
      </c>
      <c r="F7" s="79">
        <v>6</v>
      </c>
      <c r="G7" s="85">
        <v>7</v>
      </c>
      <c r="H7" s="79">
        <v>8</v>
      </c>
      <c r="I7" s="85">
        <v>9</v>
      </c>
      <c r="J7" s="32"/>
      <c r="K7" s="33"/>
      <c r="L7" s="34"/>
      <c r="M7" s="35"/>
    </row>
    <row r="8" spans="1:13" s="23" customFormat="1" ht="20.100000000000001" customHeight="1">
      <c r="A8" s="117" t="s">
        <v>6</v>
      </c>
      <c r="B8" s="118"/>
      <c r="C8" s="118"/>
      <c r="D8" s="118"/>
      <c r="E8" s="118"/>
      <c r="F8" s="118"/>
      <c r="G8" s="118"/>
      <c r="H8" s="118"/>
      <c r="I8" s="119"/>
      <c r="J8" s="36">
        <f>SUM(J9:J12)</f>
        <v>35619.700000000004</v>
      </c>
      <c r="K8" s="37">
        <f>K9+K10+K11+K12</f>
        <v>38395.599999999999</v>
      </c>
      <c r="L8" s="38">
        <f>L9+L10+L11+L12</f>
        <v>425187.9</v>
      </c>
      <c r="M8" s="39">
        <f>M9+M10+M11+M12</f>
        <v>3058.1</v>
      </c>
    </row>
    <row r="9" spans="1:13" s="23" customFormat="1" ht="20.100000000000001" customHeight="1">
      <c r="A9" s="120"/>
      <c r="B9" s="121"/>
      <c r="C9" s="121"/>
      <c r="D9" s="121"/>
      <c r="E9" s="121"/>
      <c r="F9" s="121"/>
      <c r="G9" s="121"/>
      <c r="H9" s="121"/>
      <c r="I9" s="122"/>
      <c r="J9" s="40">
        <f>J14+J178+J98+J200+J109+J149+J189</f>
        <v>1951.5</v>
      </c>
      <c r="K9" s="41">
        <f>K14+K178+K98+K200+K109+K149+K189</f>
        <v>0</v>
      </c>
      <c r="L9" s="42">
        <f>L14+L178+L98+L200+L109+L149+L189</f>
        <v>47748.2</v>
      </c>
      <c r="M9" s="43">
        <f>M14+M178+M98+M200+M109+M149+M189</f>
        <v>0</v>
      </c>
    </row>
    <row r="10" spans="1:13" s="23" customFormat="1" ht="19.5" hidden="1" customHeight="1">
      <c r="A10" s="120"/>
      <c r="B10" s="121"/>
      <c r="C10" s="121"/>
      <c r="D10" s="121"/>
      <c r="E10" s="121"/>
      <c r="F10" s="121"/>
      <c r="G10" s="121"/>
      <c r="H10" s="121"/>
      <c r="I10" s="122"/>
      <c r="J10" s="44">
        <f>J15+J99+J110+J150+J179+J190+J201</f>
        <v>3096.3</v>
      </c>
      <c r="K10" s="45">
        <f>K15+K99+K110+K150+K179+K190+K201</f>
        <v>0</v>
      </c>
      <c r="L10" s="46">
        <f>L15+L99+L110+L150+L179+L190+L201</f>
        <v>50295.200000000004</v>
      </c>
      <c r="M10" s="43">
        <f>M15+M179+M99+M201+M110+M150+M190</f>
        <v>0</v>
      </c>
    </row>
    <row r="11" spans="1:13" s="23" customFormat="1" ht="19.5" hidden="1" customHeight="1">
      <c r="A11" s="120"/>
      <c r="B11" s="121"/>
      <c r="C11" s="121"/>
      <c r="D11" s="121"/>
      <c r="E11" s="121"/>
      <c r="F11" s="121"/>
      <c r="G11" s="121"/>
      <c r="H11" s="121"/>
      <c r="I11" s="122"/>
      <c r="J11" s="36">
        <f>J16+J100+J111+J151+J180+J191+J202</f>
        <v>30571.9</v>
      </c>
      <c r="K11" s="47">
        <f>K16+K100+K111+K151+K180+K191+K202</f>
        <v>38395.599999999999</v>
      </c>
      <c r="L11" s="48">
        <f>L16+L100+L111+L151+L180+L191+L202+L246</f>
        <v>326094.09999999998</v>
      </c>
      <c r="M11" s="43">
        <f>M16+M180+M100+M202+M111+M151+M191</f>
        <v>3058.1</v>
      </c>
    </row>
    <row r="12" spans="1:13" s="23" customFormat="1" ht="19.5" hidden="1" customHeight="1">
      <c r="A12" s="123"/>
      <c r="B12" s="124"/>
      <c r="C12" s="124"/>
      <c r="D12" s="124"/>
      <c r="E12" s="124"/>
      <c r="F12" s="124"/>
      <c r="G12" s="124"/>
      <c r="H12" s="124"/>
      <c r="I12" s="125"/>
      <c r="J12" s="36">
        <f>J17+J101+J112+J152+J181+J192+J203</f>
        <v>0</v>
      </c>
      <c r="K12" s="47">
        <f>K17+K101+K112+K152+K181+K192+K203</f>
        <v>0</v>
      </c>
      <c r="L12" s="48">
        <f>L17+L101+L112+L152+L181+L192+L203</f>
        <v>1050.4000000000001</v>
      </c>
      <c r="M12" s="43">
        <f>M17+M181+M101+M203+M112+M152+M192</f>
        <v>0</v>
      </c>
    </row>
    <row r="13" spans="1:13" s="22" customFormat="1" ht="20.100000000000001" customHeight="1">
      <c r="A13" s="106">
        <v>1</v>
      </c>
      <c r="B13" s="108" t="s">
        <v>12</v>
      </c>
      <c r="C13" s="111" t="s">
        <v>16</v>
      </c>
      <c r="D13" s="109" t="s">
        <v>74</v>
      </c>
      <c r="E13" s="110" t="s">
        <v>16</v>
      </c>
      <c r="F13" s="110" t="s">
        <v>16</v>
      </c>
      <c r="G13" s="65" t="s">
        <v>7</v>
      </c>
      <c r="H13" s="66">
        <f t="shared" ref="H13:M13" si="0">SUM(H14:H17)</f>
        <v>177359.60000000003</v>
      </c>
      <c r="I13" s="66">
        <f t="shared" si="0"/>
        <v>139106</v>
      </c>
      <c r="J13" s="36">
        <f t="shared" si="0"/>
        <v>9915.8000000000011</v>
      </c>
      <c r="K13" s="49">
        <f t="shared" si="0"/>
        <v>37142.6</v>
      </c>
      <c r="L13" s="50">
        <f t="shared" si="0"/>
        <v>130301.2</v>
      </c>
      <c r="M13" s="51">
        <f t="shared" si="0"/>
        <v>0</v>
      </c>
    </row>
    <row r="14" spans="1:13" s="22" customFormat="1" ht="20.100000000000001" customHeight="1">
      <c r="A14" s="106"/>
      <c r="B14" s="108"/>
      <c r="C14" s="112"/>
      <c r="D14" s="109"/>
      <c r="E14" s="110"/>
      <c r="F14" s="110"/>
      <c r="G14" s="65" t="s">
        <v>8</v>
      </c>
      <c r="H14" s="66">
        <f>H19+H25+H32+H38+H44+H50+H56+H62+H68+H74+H80</f>
        <v>0</v>
      </c>
      <c r="I14" s="66">
        <v>0</v>
      </c>
      <c r="J14" s="36">
        <f t="shared" ref="J14:M15" si="1">J19+J25+J32+J38+J44+J50+J56+J62+J68</f>
        <v>0</v>
      </c>
      <c r="K14" s="36">
        <f t="shared" si="1"/>
        <v>0</v>
      </c>
      <c r="L14" s="36">
        <f t="shared" si="1"/>
        <v>0</v>
      </c>
      <c r="M14" s="36">
        <f t="shared" si="1"/>
        <v>0</v>
      </c>
    </row>
    <row r="15" spans="1:13" s="22" customFormat="1" ht="20.100000000000001" customHeight="1">
      <c r="A15" s="106"/>
      <c r="B15" s="108"/>
      <c r="C15" s="112"/>
      <c r="D15" s="109"/>
      <c r="E15" s="110"/>
      <c r="F15" s="110"/>
      <c r="G15" s="65" t="s">
        <v>9</v>
      </c>
      <c r="H15" s="66">
        <f>H20+H26+H33+H39+H45+H51+H57+H63+H69+H75+H81</f>
        <v>0</v>
      </c>
      <c r="I15" s="66">
        <v>0</v>
      </c>
      <c r="J15" s="36">
        <f t="shared" si="1"/>
        <v>0</v>
      </c>
      <c r="K15" s="36">
        <f t="shared" si="1"/>
        <v>0</v>
      </c>
      <c r="L15" s="36">
        <f t="shared" si="1"/>
        <v>0</v>
      </c>
      <c r="M15" s="36">
        <f t="shared" si="1"/>
        <v>0</v>
      </c>
    </row>
    <row r="16" spans="1:13" s="22" customFormat="1" ht="20.100000000000001" customHeight="1">
      <c r="A16" s="106"/>
      <c r="B16" s="108"/>
      <c r="C16" s="112"/>
      <c r="D16" s="109"/>
      <c r="E16" s="110"/>
      <c r="F16" s="110"/>
      <c r="G16" s="65" t="s">
        <v>10</v>
      </c>
      <c r="H16" s="66">
        <f>H21+H27+H34+H40+H46+H52+H58+H64+H70+H76+H82+H88+H94</f>
        <v>177358.40000000002</v>
      </c>
      <c r="I16" s="66">
        <f>I21+I27+I34+I40+I46+I52+I58+I64+I70+I76+I82+I88+I94</f>
        <v>139106</v>
      </c>
      <c r="J16" s="36">
        <f>J21+J27+J34+J40+J46+J52+J58+J64+J70</f>
        <v>9915.8000000000011</v>
      </c>
      <c r="K16" s="36">
        <f>K21+K27+K34+K40+K46+K52+K58+K64+K70</f>
        <v>37142.6</v>
      </c>
      <c r="L16" s="36">
        <f>L21+L27+L34+L40+L46+L52+L58+L64+L70+L82+L88+L94</f>
        <v>130300</v>
      </c>
      <c r="M16" s="36">
        <f>M21+M27+M34+M40+M46+M52+M58+M64+M70</f>
        <v>0</v>
      </c>
    </row>
    <row r="17" spans="1:13" s="22" customFormat="1" ht="141.75" customHeight="1">
      <c r="A17" s="106"/>
      <c r="B17" s="108"/>
      <c r="C17" s="113"/>
      <c r="D17" s="109"/>
      <c r="E17" s="110"/>
      <c r="F17" s="110"/>
      <c r="G17" s="65" t="s">
        <v>11</v>
      </c>
      <c r="H17" s="66">
        <f>H22+H28+H35+H41+H47+H53+H59+H65+H71+H77+H83</f>
        <v>1.2</v>
      </c>
      <c r="I17" s="66">
        <f>I22+I28+I35+I41+I47+I53+I59+I65+I71+I77+I83</f>
        <v>0</v>
      </c>
      <c r="J17" s="36">
        <f>J22+J28+J35+J41+J47+J53+J59+J65+J71</f>
        <v>0</v>
      </c>
      <c r="K17" s="36">
        <f>K22+K28+K35+K41+K47+K53+K59+K65+K71</f>
        <v>0</v>
      </c>
      <c r="L17" s="36">
        <f>L22+L28+L35+L41+L47+L53+L59+L65+L71</f>
        <v>1.2</v>
      </c>
      <c r="M17" s="36">
        <f>M22+M28+M35+M41+M47+M53+M59+M65+M71</f>
        <v>0</v>
      </c>
    </row>
    <row r="18" spans="1:13" s="22" customFormat="1" ht="20.100000000000001" customHeight="1">
      <c r="A18" s="106" t="s">
        <v>143</v>
      </c>
      <c r="B18" s="108" t="s">
        <v>13</v>
      </c>
      <c r="C18" s="111" t="s">
        <v>185</v>
      </c>
      <c r="D18" s="109" t="s">
        <v>14</v>
      </c>
      <c r="E18" s="110">
        <v>46387</v>
      </c>
      <c r="F18" s="110" t="s">
        <v>185</v>
      </c>
      <c r="G18" s="65" t="s">
        <v>7</v>
      </c>
      <c r="H18" s="66">
        <f>H19+H20+H21+H22</f>
        <v>1883.8</v>
      </c>
      <c r="I18" s="66">
        <f>I19+I20+I21+I22</f>
        <v>1648</v>
      </c>
      <c r="J18" s="52">
        <f>J19+J20+J21+J22</f>
        <v>150</v>
      </c>
      <c r="K18" s="53">
        <f>K19+K20+K21+K22</f>
        <v>0</v>
      </c>
      <c r="L18" s="54">
        <f>L19+L20+L21+L22</f>
        <v>1733.8</v>
      </c>
      <c r="M18" s="55">
        <v>0</v>
      </c>
    </row>
    <row r="19" spans="1:13" s="22" customFormat="1" ht="20.100000000000001" customHeight="1">
      <c r="A19" s="106"/>
      <c r="B19" s="108"/>
      <c r="C19" s="112"/>
      <c r="D19" s="109"/>
      <c r="E19" s="110"/>
      <c r="F19" s="110"/>
      <c r="G19" s="65" t="s">
        <v>8</v>
      </c>
      <c r="H19" s="66">
        <v>0</v>
      </c>
      <c r="I19" s="66">
        <v>0</v>
      </c>
      <c r="J19" s="52">
        <v>0</v>
      </c>
      <c r="K19" s="53">
        <v>0</v>
      </c>
      <c r="L19" s="54">
        <v>0</v>
      </c>
      <c r="M19" s="55">
        <v>0</v>
      </c>
    </row>
    <row r="20" spans="1:13" s="22" customFormat="1" ht="20.100000000000001" customHeight="1">
      <c r="A20" s="106"/>
      <c r="B20" s="108"/>
      <c r="C20" s="112"/>
      <c r="D20" s="109"/>
      <c r="E20" s="110"/>
      <c r="F20" s="110"/>
      <c r="G20" s="65" t="s">
        <v>9</v>
      </c>
      <c r="H20" s="66">
        <v>0</v>
      </c>
      <c r="I20" s="66">
        <v>0</v>
      </c>
      <c r="J20" s="52">
        <v>0</v>
      </c>
      <c r="K20" s="53">
        <v>0</v>
      </c>
      <c r="L20" s="54">
        <v>0</v>
      </c>
      <c r="M20" s="55">
        <v>0</v>
      </c>
    </row>
    <row r="21" spans="1:13" s="22" customFormat="1" ht="20.100000000000001" customHeight="1">
      <c r="A21" s="106"/>
      <c r="B21" s="108"/>
      <c r="C21" s="112"/>
      <c r="D21" s="109"/>
      <c r="E21" s="110"/>
      <c r="F21" s="110"/>
      <c r="G21" s="65" t="s">
        <v>10</v>
      </c>
      <c r="H21" s="66">
        <f>J21+K21+L21+M21</f>
        <v>1883.8</v>
      </c>
      <c r="I21" s="66">
        <v>1648</v>
      </c>
      <c r="J21" s="36">
        <v>150</v>
      </c>
      <c r="K21" s="53">
        <v>0</v>
      </c>
      <c r="L21" s="54">
        <v>1733.8</v>
      </c>
      <c r="M21" s="55">
        <v>0</v>
      </c>
    </row>
    <row r="22" spans="1:13" s="22" customFormat="1" ht="56.25" customHeight="1">
      <c r="A22" s="106"/>
      <c r="B22" s="108"/>
      <c r="C22" s="113"/>
      <c r="D22" s="109"/>
      <c r="E22" s="110"/>
      <c r="F22" s="110"/>
      <c r="G22" s="65" t="s">
        <v>11</v>
      </c>
      <c r="H22" s="66">
        <v>0</v>
      </c>
      <c r="I22" s="66">
        <v>0</v>
      </c>
      <c r="J22" s="52">
        <v>0</v>
      </c>
      <c r="K22" s="53">
        <v>0</v>
      </c>
      <c r="L22" s="54">
        <v>0</v>
      </c>
      <c r="M22" s="55">
        <v>0</v>
      </c>
    </row>
    <row r="23" spans="1:13" s="22" customFormat="1" ht="162" customHeight="1">
      <c r="A23" s="85"/>
      <c r="B23" s="68" t="s">
        <v>15</v>
      </c>
      <c r="C23" s="100" t="s">
        <v>186</v>
      </c>
      <c r="D23" s="69" t="s">
        <v>14</v>
      </c>
      <c r="E23" s="81" t="s">
        <v>17</v>
      </c>
      <c r="F23" s="105" t="s">
        <v>227</v>
      </c>
      <c r="G23" s="69" t="s">
        <v>16</v>
      </c>
      <c r="H23" s="69" t="s">
        <v>16</v>
      </c>
      <c r="I23" s="79" t="s">
        <v>16</v>
      </c>
      <c r="J23" s="32"/>
      <c r="K23" s="33"/>
      <c r="L23" s="34"/>
      <c r="M23" s="35"/>
    </row>
    <row r="24" spans="1:13" s="22" customFormat="1" ht="20.100000000000001" customHeight="1">
      <c r="A24" s="106" t="s">
        <v>144</v>
      </c>
      <c r="B24" s="108" t="s">
        <v>18</v>
      </c>
      <c r="C24" s="111" t="s">
        <v>185</v>
      </c>
      <c r="D24" s="109" t="s">
        <v>19</v>
      </c>
      <c r="E24" s="110">
        <v>46387</v>
      </c>
      <c r="F24" s="110" t="s">
        <v>185</v>
      </c>
      <c r="G24" s="65" t="s">
        <v>7</v>
      </c>
      <c r="H24" s="66">
        <f t="shared" ref="H24:M24" si="2">H25+H26+H27+H28</f>
        <v>109855.2</v>
      </c>
      <c r="I24" s="66">
        <f t="shared" si="2"/>
        <v>96019</v>
      </c>
      <c r="J24" s="52">
        <f t="shared" si="2"/>
        <v>4733.6000000000004</v>
      </c>
      <c r="K24" s="53">
        <f t="shared" si="2"/>
        <v>0</v>
      </c>
      <c r="L24" s="54">
        <f t="shared" si="2"/>
        <v>105121.7</v>
      </c>
      <c r="M24" s="55">
        <f t="shared" si="2"/>
        <v>0</v>
      </c>
    </row>
    <row r="25" spans="1:13" s="22" customFormat="1" ht="20.100000000000001" customHeight="1">
      <c r="A25" s="106"/>
      <c r="B25" s="108"/>
      <c r="C25" s="112"/>
      <c r="D25" s="109"/>
      <c r="E25" s="110"/>
      <c r="F25" s="110"/>
      <c r="G25" s="65" t="s">
        <v>8</v>
      </c>
      <c r="H25" s="66">
        <v>0</v>
      </c>
      <c r="I25" s="66">
        <v>0</v>
      </c>
      <c r="J25" s="52">
        <v>0</v>
      </c>
      <c r="K25" s="53">
        <v>0</v>
      </c>
      <c r="L25" s="54">
        <v>0</v>
      </c>
      <c r="M25" s="55">
        <v>0</v>
      </c>
    </row>
    <row r="26" spans="1:13" s="22" customFormat="1" ht="20.100000000000001" customHeight="1">
      <c r="A26" s="106"/>
      <c r="B26" s="108"/>
      <c r="C26" s="112"/>
      <c r="D26" s="109"/>
      <c r="E26" s="110"/>
      <c r="F26" s="110"/>
      <c r="G26" s="65" t="s">
        <v>9</v>
      </c>
      <c r="H26" s="66">
        <f>L26+J26</f>
        <v>0</v>
      </c>
      <c r="I26" s="66">
        <v>0</v>
      </c>
      <c r="J26" s="52">
        <v>0</v>
      </c>
      <c r="K26" s="53">
        <v>0</v>
      </c>
      <c r="L26" s="54">
        <v>0</v>
      </c>
      <c r="M26" s="55">
        <v>0</v>
      </c>
    </row>
    <row r="27" spans="1:13" s="22" customFormat="1" ht="20.100000000000001" customHeight="1">
      <c r="A27" s="106"/>
      <c r="B27" s="108"/>
      <c r="C27" s="112"/>
      <c r="D27" s="109"/>
      <c r="E27" s="110"/>
      <c r="F27" s="110"/>
      <c r="G27" s="65" t="s">
        <v>10</v>
      </c>
      <c r="H27" s="66">
        <f>J27+K27+L27+M27-0.1</f>
        <v>109854</v>
      </c>
      <c r="I27" s="66">
        <v>96019</v>
      </c>
      <c r="J27" s="36">
        <v>4733.6000000000004</v>
      </c>
      <c r="K27" s="53">
        <v>0</v>
      </c>
      <c r="L27" s="54">
        <v>105120.5</v>
      </c>
      <c r="M27" s="55">
        <v>0</v>
      </c>
    </row>
    <row r="28" spans="1:13" s="22" customFormat="1" ht="58.5" customHeight="1">
      <c r="A28" s="106"/>
      <c r="B28" s="108"/>
      <c r="C28" s="113"/>
      <c r="D28" s="109"/>
      <c r="E28" s="110"/>
      <c r="F28" s="110"/>
      <c r="G28" s="65" t="s">
        <v>11</v>
      </c>
      <c r="H28" s="66">
        <f>J28+K28+L28+M28</f>
        <v>1.2</v>
      </c>
      <c r="I28" s="66">
        <v>0</v>
      </c>
      <c r="J28" s="52">
        <v>0</v>
      </c>
      <c r="K28" s="53">
        <v>0</v>
      </c>
      <c r="L28" s="54">
        <v>1.2</v>
      </c>
      <c r="M28" s="55">
        <v>0</v>
      </c>
    </row>
    <row r="29" spans="1:13" s="22" customFormat="1" ht="162" customHeight="1">
      <c r="A29" s="114"/>
      <c r="B29" s="126" t="s">
        <v>20</v>
      </c>
      <c r="C29" s="111" t="s">
        <v>186</v>
      </c>
      <c r="D29" s="111" t="s">
        <v>19</v>
      </c>
      <c r="E29" s="129" t="s">
        <v>21</v>
      </c>
      <c r="F29" s="129" t="s">
        <v>213</v>
      </c>
      <c r="G29" s="111" t="s">
        <v>16</v>
      </c>
      <c r="H29" s="111" t="s">
        <v>16</v>
      </c>
      <c r="I29" s="111" t="s">
        <v>16</v>
      </c>
      <c r="J29" s="32"/>
      <c r="K29" s="33"/>
      <c r="L29" s="34"/>
      <c r="M29" s="35"/>
    </row>
    <row r="30" spans="1:13" s="22" customFormat="1" ht="365.25" customHeight="1">
      <c r="A30" s="116"/>
      <c r="B30" s="128"/>
      <c r="C30" s="113"/>
      <c r="D30" s="113"/>
      <c r="E30" s="131"/>
      <c r="F30" s="131"/>
      <c r="G30" s="113"/>
      <c r="H30" s="113"/>
      <c r="I30" s="113"/>
      <c r="J30" s="32"/>
      <c r="K30" s="33"/>
      <c r="L30" s="34"/>
      <c r="M30" s="35"/>
    </row>
    <row r="31" spans="1:13" s="22" customFormat="1" ht="25.5" customHeight="1">
      <c r="A31" s="106" t="s">
        <v>145</v>
      </c>
      <c r="B31" s="126" t="s">
        <v>22</v>
      </c>
      <c r="C31" s="111" t="s">
        <v>185</v>
      </c>
      <c r="D31" s="111" t="s">
        <v>23</v>
      </c>
      <c r="E31" s="129">
        <v>46387</v>
      </c>
      <c r="F31" s="129" t="s">
        <v>185</v>
      </c>
      <c r="G31" s="65" t="s">
        <v>7</v>
      </c>
      <c r="H31" s="66">
        <f t="shared" ref="H31:M31" si="3">H32+H33+H34+H35</f>
        <v>11712.2</v>
      </c>
      <c r="I31" s="66">
        <f t="shared" si="3"/>
        <v>6409.1</v>
      </c>
      <c r="J31" s="52">
        <f t="shared" si="3"/>
        <v>44</v>
      </c>
      <c r="K31" s="53">
        <f t="shared" si="3"/>
        <v>0</v>
      </c>
      <c r="L31" s="54">
        <f t="shared" si="3"/>
        <v>11668.1</v>
      </c>
      <c r="M31" s="55">
        <f t="shared" si="3"/>
        <v>0</v>
      </c>
    </row>
    <row r="32" spans="1:13" s="22" customFormat="1" ht="24" customHeight="1">
      <c r="A32" s="106"/>
      <c r="B32" s="127"/>
      <c r="C32" s="112"/>
      <c r="D32" s="112"/>
      <c r="E32" s="130"/>
      <c r="F32" s="130"/>
      <c r="G32" s="65" t="s">
        <v>8</v>
      </c>
      <c r="H32" s="66">
        <v>0</v>
      </c>
      <c r="I32" s="66">
        <v>0</v>
      </c>
      <c r="J32" s="52">
        <v>0</v>
      </c>
      <c r="K32" s="53">
        <v>0</v>
      </c>
      <c r="L32" s="54">
        <v>0</v>
      </c>
      <c r="M32" s="55">
        <v>0</v>
      </c>
    </row>
    <row r="33" spans="1:13" s="22" customFormat="1" ht="24" customHeight="1">
      <c r="A33" s="106"/>
      <c r="B33" s="127"/>
      <c r="C33" s="112"/>
      <c r="D33" s="112"/>
      <c r="E33" s="130"/>
      <c r="F33" s="130"/>
      <c r="G33" s="65" t="s">
        <v>9</v>
      </c>
      <c r="H33" s="66">
        <v>0</v>
      </c>
      <c r="I33" s="66">
        <v>0</v>
      </c>
      <c r="J33" s="52">
        <v>0</v>
      </c>
      <c r="K33" s="53">
        <v>0</v>
      </c>
      <c r="L33" s="54">
        <v>0</v>
      </c>
      <c r="M33" s="55">
        <v>0</v>
      </c>
    </row>
    <row r="34" spans="1:13" s="22" customFormat="1" ht="20.100000000000001" customHeight="1">
      <c r="A34" s="106"/>
      <c r="B34" s="127"/>
      <c r="C34" s="112"/>
      <c r="D34" s="112"/>
      <c r="E34" s="130"/>
      <c r="F34" s="130"/>
      <c r="G34" s="65" t="s">
        <v>10</v>
      </c>
      <c r="H34" s="66">
        <f>J34+K34+L34+M34+0.1</f>
        <v>11712.2</v>
      </c>
      <c r="I34" s="66">
        <v>6409.1</v>
      </c>
      <c r="J34" s="36">
        <v>44</v>
      </c>
      <c r="K34" s="53">
        <v>0</v>
      </c>
      <c r="L34" s="54">
        <v>11668.1</v>
      </c>
      <c r="M34" s="55">
        <v>0</v>
      </c>
    </row>
    <row r="35" spans="1:13" s="22" customFormat="1" ht="41.25" customHeight="1">
      <c r="A35" s="106"/>
      <c r="B35" s="128"/>
      <c r="C35" s="113"/>
      <c r="D35" s="113"/>
      <c r="E35" s="131"/>
      <c r="F35" s="131"/>
      <c r="G35" s="65" t="s">
        <v>11</v>
      </c>
      <c r="H35" s="66">
        <v>0</v>
      </c>
      <c r="I35" s="66">
        <v>0</v>
      </c>
      <c r="J35" s="52">
        <v>0</v>
      </c>
      <c r="K35" s="53">
        <v>0</v>
      </c>
      <c r="L35" s="54">
        <v>0</v>
      </c>
      <c r="M35" s="55">
        <v>0</v>
      </c>
    </row>
    <row r="36" spans="1:13" s="22" customFormat="1" ht="141" customHeight="1">
      <c r="A36" s="85"/>
      <c r="B36" s="68" t="s">
        <v>24</v>
      </c>
      <c r="C36" s="83" t="s">
        <v>186</v>
      </c>
      <c r="D36" s="69" t="s">
        <v>23</v>
      </c>
      <c r="E36" s="81" t="s">
        <v>21</v>
      </c>
      <c r="F36" s="101" t="s">
        <v>214</v>
      </c>
      <c r="G36" s="69" t="s">
        <v>16</v>
      </c>
      <c r="H36" s="69" t="s">
        <v>16</v>
      </c>
      <c r="I36" s="79" t="s">
        <v>16</v>
      </c>
      <c r="J36" s="32"/>
      <c r="K36" s="33"/>
      <c r="L36" s="34"/>
      <c r="M36" s="35"/>
    </row>
    <row r="37" spans="1:13" s="22" customFormat="1" ht="19.5" customHeight="1">
      <c r="A37" s="106" t="s">
        <v>146</v>
      </c>
      <c r="B37" s="108" t="s">
        <v>141</v>
      </c>
      <c r="C37" s="111" t="s">
        <v>185</v>
      </c>
      <c r="D37" s="109" t="s">
        <v>67</v>
      </c>
      <c r="E37" s="110">
        <v>46387</v>
      </c>
      <c r="F37" s="110" t="s">
        <v>185</v>
      </c>
      <c r="G37" s="65" t="s">
        <v>7</v>
      </c>
      <c r="H37" s="66">
        <f t="shared" ref="H37:M37" si="4">H38+H39+H40+H41</f>
        <v>1500</v>
      </c>
      <c r="I37" s="66">
        <f t="shared" si="4"/>
        <v>0</v>
      </c>
      <c r="J37" s="52">
        <f t="shared" si="4"/>
        <v>0</v>
      </c>
      <c r="K37" s="53">
        <f t="shared" si="4"/>
        <v>1500</v>
      </c>
      <c r="L37" s="54">
        <f t="shared" si="4"/>
        <v>0</v>
      </c>
      <c r="M37" s="55">
        <f t="shared" si="4"/>
        <v>0</v>
      </c>
    </row>
    <row r="38" spans="1:13" s="22" customFormat="1" ht="24" customHeight="1">
      <c r="A38" s="106"/>
      <c r="B38" s="108"/>
      <c r="C38" s="112"/>
      <c r="D38" s="109"/>
      <c r="E38" s="110"/>
      <c r="F38" s="110"/>
      <c r="G38" s="65" t="s">
        <v>8</v>
      </c>
      <c r="H38" s="66">
        <v>0</v>
      </c>
      <c r="I38" s="66">
        <v>0</v>
      </c>
      <c r="J38" s="52">
        <v>0</v>
      </c>
      <c r="K38" s="53">
        <v>0</v>
      </c>
      <c r="L38" s="54">
        <v>0</v>
      </c>
      <c r="M38" s="55">
        <v>0</v>
      </c>
    </row>
    <row r="39" spans="1:13" s="22" customFormat="1" ht="28.5" customHeight="1">
      <c r="A39" s="106"/>
      <c r="B39" s="108"/>
      <c r="C39" s="112"/>
      <c r="D39" s="109"/>
      <c r="E39" s="110"/>
      <c r="F39" s="110"/>
      <c r="G39" s="65" t="s">
        <v>9</v>
      </c>
      <c r="H39" s="66">
        <v>0</v>
      </c>
      <c r="I39" s="66">
        <v>0</v>
      </c>
      <c r="J39" s="52">
        <v>0</v>
      </c>
      <c r="K39" s="53">
        <v>0</v>
      </c>
      <c r="L39" s="54">
        <v>0</v>
      </c>
      <c r="M39" s="55">
        <v>0</v>
      </c>
    </row>
    <row r="40" spans="1:13" s="22" customFormat="1" ht="22.5" customHeight="1">
      <c r="A40" s="106"/>
      <c r="B40" s="108"/>
      <c r="C40" s="112"/>
      <c r="D40" s="109"/>
      <c r="E40" s="110"/>
      <c r="F40" s="110"/>
      <c r="G40" s="65" t="s">
        <v>10</v>
      </c>
      <c r="H40" s="66">
        <f>J40+K40+L40+M40</f>
        <v>1500</v>
      </c>
      <c r="I40" s="66">
        <v>0</v>
      </c>
      <c r="J40" s="52">
        <v>0</v>
      </c>
      <c r="K40" s="53">
        <v>1500</v>
      </c>
      <c r="L40" s="54">
        <v>0</v>
      </c>
      <c r="M40" s="55">
        <v>0</v>
      </c>
    </row>
    <row r="41" spans="1:13" s="22" customFormat="1" ht="28.5" customHeight="1">
      <c r="A41" s="106"/>
      <c r="B41" s="108"/>
      <c r="C41" s="113"/>
      <c r="D41" s="109"/>
      <c r="E41" s="110"/>
      <c r="F41" s="110"/>
      <c r="G41" s="65" t="s">
        <v>11</v>
      </c>
      <c r="H41" s="66">
        <v>0</v>
      </c>
      <c r="I41" s="66">
        <v>0</v>
      </c>
      <c r="J41" s="52">
        <v>0</v>
      </c>
      <c r="K41" s="53">
        <v>0</v>
      </c>
      <c r="L41" s="54">
        <v>0</v>
      </c>
      <c r="M41" s="55">
        <v>0</v>
      </c>
    </row>
    <row r="42" spans="1:13" s="22" customFormat="1" ht="82.5" customHeight="1">
      <c r="A42" s="85"/>
      <c r="B42" s="68" t="s">
        <v>140</v>
      </c>
      <c r="C42" s="83" t="s">
        <v>186</v>
      </c>
      <c r="D42" s="69" t="s">
        <v>67</v>
      </c>
      <c r="E42" s="81" t="s">
        <v>25</v>
      </c>
      <c r="F42" s="96" t="s">
        <v>215</v>
      </c>
      <c r="G42" s="69" t="s">
        <v>16</v>
      </c>
      <c r="H42" s="69" t="s">
        <v>16</v>
      </c>
      <c r="I42" s="79" t="s">
        <v>16</v>
      </c>
      <c r="J42" s="32"/>
      <c r="K42" s="33"/>
      <c r="L42" s="34"/>
      <c r="M42" s="35"/>
    </row>
    <row r="43" spans="1:13" s="22" customFormat="1" ht="20.100000000000001" customHeight="1">
      <c r="A43" s="106" t="s">
        <v>147</v>
      </c>
      <c r="B43" s="108" t="s">
        <v>26</v>
      </c>
      <c r="C43" s="111" t="s">
        <v>185</v>
      </c>
      <c r="D43" s="109" t="s">
        <v>68</v>
      </c>
      <c r="E43" s="110">
        <v>46387</v>
      </c>
      <c r="F43" s="110" t="s">
        <v>185</v>
      </c>
      <c r="G43" s="65" t="s">
        <v>7</v>
      </c>
      <c r="H43" s="66">
        <f t="shared" ref="H43:M43" si="5">H44+H45+H46+H47</f>
        <v>39542.6</v>
      </c>
      <c r="I43" s="66">
        <f t="shared" si="5"/>
        <v>29507.1</v>
      </c>
      <c r="J43" s="52">
        <f t="shared" si="5"/>
        <v>3900</v>
      </c>
      <c r="K43" s="53">
        <f t="shared" si="5"/>
        <v>35642.6</v>
      </c>
      <c r="L43" s="54">
        <f t="shared" si="5"/>
        <v>0</v>
      </c>
      <c r="M43" s="55">
        <f t="shared" si="5"/>
        <v>0</v>
      </c>
    </row>
    <row r="44" spans="1:13" s="22" customFormat="1" ht="20.100000000000001" customHeight="1">
      <c r="A44" s="106"/>
      <c r="B44" s="108"/>
      <c r="C44" s="112"/>
      <c r="D44" s="109"/>
      <c r="E44" s="110"/>
      <c r="F44" s="110"/>
      <c r="G44" s="65" t="s">
        <v>8</v>
      </c>
      <c r="H44" s="66">
        <v>0</v>
      </c>
      <c r="I44" s="66">
        <v>0</v>
      </c>
      <c r="J44" s="52">
        <v>0</v>
      </c>
      <c r="K44" s="53">
        <v>0</v>
      </c>
      <c r="L44" s="54">
        <v>0</v>
      </c>
      <c r="M44" s="55">
        <v>0</v>
      </c>
    </row>
    <row r="45" spans="1:13" s="22" customFormat="1" ht="20.100000000000001" customHeight="1">
      <c r="A45" s="106"/>
      <c r="B45" s="108"/>
      <c r="C45" s="112"/>
      <c r="D45" s="109"/>
      <c r="E45" s="110"/>
      <c r="F45" s="110"/>
      <c r="G45" s="65" t="s">
        <v>9</v>
      </c>
      <c r="H45" s="66">
        <v>0</v>
      </c>
      <c r="I45" s="66">
        <v>0</v>
      </c>
      <c r="J45" s="52">
        <v>0</v>
      </c>
      <c r="K45" s="53">
        <v>0</v>
      </c>
      <c r="L45" s="54">
        <v>0</v>
      </c>
      <c r="M45" s="55">
        <v>0</v>
      </c>
    </row>
    <row r="46" spans="1:13" s="22" customFormat="1" ht="20.100000000000001" customHeight="1">
      <c r="A46" s="106"/>
      <c r="B46" s="108"/>
      <c r="C46" s="112"/>
      <c r="D46" s="109"/>
      <c r="E46" s="110"/>
      <c r="F46" s="110"/>
      <c r="G46" s="65" t="s">
        <v>10</v>
      </c>
      <c r="H46" s="66">
        <f>J46+K46+L46+M46</f>
        <v>39542.6</v>
      </c>
      <c r="I46" s="66">
        <v>29507.1</v>
      </c>
      <c r="J46" s="36">
        <v>3900</v>
      </c>
      <c r="K46" s="53">
        <v>35642.6</v>
      </c>
      <c r="L46" s="54">
        <v>0</v>
      </c>
      <c r="M46" s="55">
        <v>0</v>
      </c>
    </row>
    <row r="47" spans="1:13" s="22" customFormat="1" ht="20.100000000000001" customHeight="1">
      <c r="A47" s="106"/>
      <c r="B47" s="108"/>
      <c r="C47" s="113"/>
      <c r="D47" s="109"/>
      <c r="E47" s="110"/>
      <c r="F47" s="110"/>
      <c r="G47" s="65" t="s">
        <v>11</v>
      </c>
      <c r="H47" s="66">
        <v>0</v>
      </c>
      <c r="I47" s="66">
        <v>0</v>
      </c>
      <c r="J47" s="52">
        <v>0</v>
      </c>
      <c r="K47" s="53">
        <v>0</v>
      </c>
      <c r="L47" s="54">
        <v>0</v>
      </c>
      <c r="M47" s="55">
        <v>0</v>
      </c>
    </row>
    <row r="48" spans="1:13" s="22" customFormat="1" ht="265.5" customHeight="1">
      <c r="A48" s="85"/>
      <c r="B48" s="90" t="s">
        <v>66</v>
      </c>
      <c r="C48" s="83" t="s">
        <v>186</v>
      </c>
      <c r="D48" s="69" t="s">
        <v>68</v>
      </c>
      <c r="E48" s="81" t="s">
        <v>21</v>
      </c>
      <c r="F48" s="94" t="s">
        <v>216</v>
      </c>
      <c r="G48" s="69" t="s">
        <v>16</v>
      </c>
      <c r="H48" s="69" t="s">
        <v>16</v>
      </c>
      <c r="I48" s="79" t="s">
        <v>16</v>
      </c>
      <c r="J48" s="32"/>
      <c r="K48" s="33"/>
      <c r="L48" s="34"/>
      <c r="M48" s="35"/>
    </row>
    <row r="49" spans="1:13" s="22" customFormat="1" ht="20.100000000000001" customHeight="1">
      <c r="A49" s="106" t="s">
        <v>148</v>
      </c>
      <c r="B49" s="108" t="s">
        <v>92</v>
      </c>
      <c r="C49" s="111" t="s">
        <v>185</v>
      </c>
      <c r="D49" s="109" t="s">
        <v>69</v>
      </c>
      <c r="E49" s="110">
        <v>46387</v>
      </c>
      <c r="F49" s="110" t="s">
        <v>185</v>
      </c>
      <c r="G49" s="65" t="s">
        <v>7</v>
      </c>
      <c r="H49" s="66">
        <f>H50+H51+H52+H53</f>
        <v>2255</v>
      </c>
      <c r="I49" s="66">
        <f>I50+I51+I52+I53</f>
        <v>299.3</v>
      </c>
      <c r="J49" s="52">
        <v>0</v>
      </c>
      <c r="K49" s="53">
        <f>K50+K51+K52+K53</f>
        <v>0</v>
      </c>
      <c r="L49" s="54">
        <f>L52</f>
        <v>2255</v>
      </c>
      <c r="M49" s="55">
        <f>M50+M51+M52+M53</f>
        <v>0</v>
      </c>
    </row>
    <row r="50" spans="1:13" s="22" customFormat="1" ht="20.100000000000001" customHeight="1">
      <c r="A50" s="106"/>
      <c r="B50" s="108"/>
      <c r="C50" s="112"/>
      <c r="D50" s="109"/>
      <c r="E50" s="110"/>
      <c r="F50" s="110"/>
      <c r="G50" s="65" t="s">
        <v>8</v>
      </c>
      <c r="H50" s="66">
        <v>0</v>
      </c>
      <c r="I50" s="66">
        <v>0</v>
      </c>
      <c r="J50" s="52">
        <v>0</v>
      </c>
      <c r="K50" s="53">
        <v>0</v>
      </c>
      <c r="L50" s="54">
        <v>0</v>
      </c>
      <c r="M50" s="55">
        <v>0</v>
      </c>
    </row>
    <row r="51" spans="1:13" s="22" customFormat="1" ht="20.100000000000001" customHeight="1">
      <c r="A51" s="106"/>
      <c r="B51" s="108"/>
      <c r="C51" s="112"/>
      <c r="D51" s="109"/>
      <c r="E51" s="110"/>
      <c r="F51" s="110"/>
      <c r="G51" s="65" t="s">
        <v>9</v>
      </c>
      <c r="H51" s="66">
        <v>0</v>
      </c>
      <c r="I51" s="66">
        <v>0</v>
      </c>
      <c r="J51" s="52">
        <v>0</v>
      </c>
      <c r="K51" s="53">
        <v>0</v>
      </c>
      <c r="L51" s="54">
        <v>0</v>
      </c>
      <c r="M51" s="55">
        <v>0</v>
      </c>
    </row>
    <row r="52" spans="1:13" s="22" customFormat="1" ht="20.100000000000001" customHeight="1">
      <c r="A52" s="106"/>
      <c r="B52" s="108"/>
      <c r="C52" s="112"/>
      <c r="D52" s="109"/>
      <c r="E52" s="110"/>
      <c r="F52" s="110"/>
      <c r="G52" s="65" t="s">
        <v>10</v>
      </c>
      <c r="H52" s="66">
        <f>J52+K52+L52+M52</f>
        <v>2255</v>
      </c>
      <c r="I52" s="66">
        <v>299.3</v>
      </c>
      <c r="J52" s="52">
        <v>0</v>
      </c>
      <c r="K52" s="53">
        <v>0</v>
      </c>
      <c r="L52" s="54">
        <v>2255</v>
      </c>
      <c r="M52" s="55">
        <v>0</v>
      </c>
    </row>
    <row r="53" spans="1:13" s="22" customFormat="1" ht="20.100000000000001" customHeight="1">
      <c r="A53" s="106"/>
      <c r="B53" s="108"/>
      <c r="C53" s="113"/>
      <c r="D53" s="109"/>
      <c r="E53" s="110"/>
      <c r="F53" s="110"/>
      <c r="G53" s="65" t="s">
        <v>11</v>
      </c>
      <c r="H53" s="66">
        <v>0</v>
      </c>
      <c r="I53" s="66">
        <v>0</v>
      </c>
      <c r="J53" s="52">
        <v>0</v>
      </c>
      <c r="K53" s="53">
        <v>0</v>
      </c>
      <c r="L53" s="54">
        <v>0</v>
      </c>
      <c r="M53" s="55">
        <v>0</v>
      </c>
    </row>
    <row r="54" spans="1:13" s="22" customFormat="1" ht="90.75" customHeight="1">
      <c r="A54" s="85"/>
      <c r="B54" s="68" t="s">
        <v>93</v>
      </c>
      <c r="C54" s="83" t="s">
        <v>185</v>
      </c>
      <c r="D54" s="69" t="s">
        <v>70</v>
      </c>
      <c r="E54" s="81">
        <v>46387</v>
      </c>
      <c r="F54" s="101" t="s">
        <v>198</v>
      </c>
      <c r="G54" s="69" t="s">
        <v>16</v>
      </c>
      <c r="H54" s="69" t="s">
        <v>16</v>
      </c>
      <c r="I54" s="83" t="s">
        <v>16</v>
      </c>
      <c r="J54" s="32"/>
      <c r="K54" s="33"/>
      <c r="L54" s="34"/>
      <c r="M54" s="35"/>
    </row>
    <row r="55" spans="1:13" s="22" customFormat="1" ht="20.100000000000001" customHeight="1">
      <c r="A55" s="106" t="s">
        <v>149</v>
      </c>
      <c r="B55" s="108" t="s">
        <v>94</v>
      </c>
      <c r="C55" s="111" t="s">
        <v>185</v>
      </c>
      <c r="D55" s="109" t="s">
        <v>19</v>
      </c>
      <c r="E55" s="110">
        <v>46387</v>
      </c>
      <c r="F55" s="110" t="s">
        <v>187</v>
      </c>
      <c r="G55" s="65" t="s">
        <v>7</v>
      </c>
      <c r="H55" s="66">
        <f t="shared" ref="H55:M55" si="6">H56+H57+H58+H59</f>
        <v>6982.0999999999995</v>
      </c>
      <c r="I55" s="66">
        <f t="shared" si="6"/>
        <v>4375.5</v>
      </c>
      <c r="J55" s="52">
        <f t="shared" si="6"/>
        <v>1088.2</v>
      </c>
      <c r="K55" s="53">
        <f t="shared" si="6"/>
        <v>0</v>
      </c>
      <c r="L55" s="54">
        <f t="shared" si="6"/>
        <v>5893.9</v>
      </c>
      <c r="M55" s="55">
        <f t="shared" si="6"/>
        <v>0</v>
      </c>
    </row>
    <row r="56" spans="1:13" s="22" customFormat="1" ht="20.100000000000001" customHeight="1">
      <c r="A56" s="106"/>
      <c r="B56" s="108"/>
      <c r="C56" s="112"/>
      <c r="D56" s="109"/>
      <c r="E56" s="110"/>
      <c r="F56" s="110"/>
      <c r="G56" s="65" t="s">
        <v>8</v>
      </c>
      <c r="H56" s="66">
        <v>0</v>
      </c>
      <c r="I56" s="66">
        <v>0</v>
      </c>
      <c r="J56" s="52">
        <v>0</v>
      </c>
      <c r="K56" s="53">
        <v>0</v>
      </c>
      <c r="L56" s="54">
        <v>0</v>
      </c>
      <c r="M56" s="55">
        <v>0</v>
      </c>
    </row>
    <row r="57" spans="1:13" s="22" customFormat="1" ht="20.100000000000001" customHeight="1">
      <c r="A57" s="106"/>
      <c r="B57" s="108"/>
      <c r="C57" s="112"/>
      <c r="D57" s="109"/>
      <c r="E57" s="110"/>
      <c r="F57" s="110"/>
      <c r="G57" s="65" t="s">
        <v>9</v>
      </c>
      <c r="H57" s="66">
        <f>J57+L57</f>
        <v>0</v>
      </c>
      <c r="I57" s="66">
        <v>0</v>
      </c>
      <c r="J57" s="52">
        <v>0</v>
      </c>
      <c r="K57" s="53">
        <v>0</v>
      </c>
      <c r="L57" s="54">
        <v>0</v>
      </c>
      <c r="M57" s="55">
        <v>0</v>
      </c>
    </row>
    <row r="58" spans="1:13" s="22" customFormat="1" ht="20.100000000000001" customHeight="1">
      <c r="A58" s="106"/>
      <c r="B58" s="108"/>
      <c r="C58" s="112"/>
      <c r="D58" s="109"/>
      <c r="E58" s="110"/>
      <c r="F58" s="110"/>
      <c r="G58" s="65" t="s">
        <v>10</v>
      </c>
      <c r="H58" s="66">
        <f>J58+K58+L58+M58</f>
        <v>6982.0999999999995</v>
      </c>
      <c r="I58" s="66">
        <v>4375.5</v>
      </c>
      <c r="J58" s="36">
        <v>1088.2</v>
      </c>
      <c r="K58" s="53">
        <v>0</v>
      </c>
      <c r="L58" s="54">
        <v>5893.9</v>
      </c>
      <c r="M58" s="55">
        <v>0</v>
      </c>
    </row>
    <row r="59" spans="1:13" s="22" customFormat="1" ht="56.25" customHeight="1">
      <c r="A59" s="106"/>
      <c r="B59" s="108"/>
      <c r="C59" s="113"/>
      <c r="D59" s="109"/>
      <c r="E59" s="110"/>
      <c r="F59" s="110"/>
      <c r="G59" s="65" t="s">
        <v>11</v>
      </c>
      <c r="H59" s="66">
        <v>0</v>
      </c>
      <c r="I59" s="66">
        <v>0</v>
      </c>
      <c r="J59" s="52">
        <v>0</v>
      </c>
      <c r="K59" s="53">
        <v>0</v>
      </c>
      <c r="L59" s="54">
        <v>0</v>
      </c>
      <c r="M59" s="55">
        <v>0</v>
      </c>
    </row>
    <row r="60" spans="1:13" s="22" customFormat="1" ht="247.5" customHeight="1">
      <c r="A60" s="85"/>
      <c r="B60" s="68" t="s">
        <v>95</v>
      </c>
      <c r="C60" s="83" t="s">
        <v>185</v>
      </c>
      <c r="D60" s="69" t="s">
        <v>19</v>
      </c>
      <c r="E60" s="81">
        <v>46387</v>
      </c>
      <c r="F60" s="101" t="s">
        <v>217</v>
      </c>
      <c r="G60" s="69" t="s">
        <v>16</v>
      </c>
      <c r="H60" s="69" t="s">
        <v>16</v>
      </c>
      <c r="I60" s="79" t="s">
        <v>16</v>
      </c>
      <c r="J60" s="32"/>
      <c r="K60" s="33"/>
      <c r="L60" s="34"/>
      <c r="M60" s="35"/>
    </row>
    <row r="61" spans="1:13" s="22" customFormat="1" ht="20.100000000000001" customHeight="1">
      <c r="A61" s="106" t="s">
        <v>150</v>
      </c>
      <c r="B61" s="108" t="s">
        <v>96</v>
      </c>
      <c r="C61" s="111" t="s">
        <v>185</v>
      </c>
      <c r="D61" s="109" t="s">
        <v>69</v>
      </c>
      <c r="E61" s="110">
        <v>46387</v>
      </c>
      <c r="F61" s="110" t="s">
        <v>185</v>
      </c>
      <c r="G61" s="65" t="s">
        <v>7</v>
      </c>
      <c r="H61" s="66">
        <f t="shared" ref="H61:M61" si="7">H62+H63+H64+H65</f>
        <v>500</v>
      </c>
      <c r="I61" s="66">
        <f t="shared" si="7"/>
        <v>0</v>
      </c>
      <c r="J61" s="52">
        <f t="shared" si="7"/>
        <v>0</v>
      </c>
      <c r="K61" s="53">
        <f t="shared" si="7"/>
        <v>0</v>
      </c>
      <c r="L61" s="54">
        <f t="shared" si="7"/>
        <v>500</v>
      </c>
      <c r="M61" s="55">
        <f t="shared" si="7"/>
        <v>0</v>
      </c>
    </row>
    <row r="62" spans="1:13" s="22" customFormat="1" ht="20.100000000000001" customHeight="1">
      <c r="A62" s="106"/>
      <c r="B62" s="108"/>
      <c r="C62" s="112"/>
      <c r="D62" s="109"/>
      <c r="E62" s="110"/>
      <c r="F62" s="110"/>
      <c r="G62" s="65" t="s">
        <v>8</v>
      </c>
      <c r="H62" s="66">
        <v>0</v>
      </c>
      <c r="I62" s="66">
        <v>0</v>
      </c>
      <c r="J62" s="52">
        <v>0</v>
      </c>
      <c r="K62" s="53">
        <v>0</v>
      </c>
      <c r="L62" s="54">
        <v>0</v>
      </c>
      <c r="M62" s="55">
        <v>0</v>
      </c>
    </row>
    <row r="63" spans="1:13" s="22" customFormat="1" ht="20.100000000000001" customHeight="1">
      <c r="A63" s="106"/>
      <c r="B63" s="108"/>
      <c r="C63" s="112"/>
      <c r="D63" s="109"/>
      <c r="E63" s="110"/>
      <c r="F63" s="110"/>
      <c r="G63" s="65" t="s">
        <v>9</v>
      </c>
      <c r="H63" s="66">
        <v>0</v>
      </c>
      <c r="I63" s="66">
        <v>0</v>
      </c>
      <c r="J63" s="52">
        <v>0</v>
      </c>
      <c r="K63" s="53">
        <v>0</v>
      </c>
      <c r="L63" s="54">
        <v>0</v>
      </c>
      <c r="M63" s="55">
        <v>0</v>
      </c>
    </row>
    <row r="64" spans="1:13" s="22" customFormat="1" ht="20.100000000000001" customHeight="1">
      <c r="A64" s="106"/>
      <c r="B64" s="108"/>
      <c r="C64" s="112"/>
      <c r="D64" s="109"/>
      <c r="E64" s="110"/>
      <c r="F64" s="110"/>
      <c r="G64" s="65" t="s">
        <v>10</v>
      </c>
      <c r="H64" s="66">
        <f>J64+L64</f>
        <v>500</v>
      </c>
      <c r="I64" s="66">
        <v>0</v>
      </c>
      <c r="J64" s="36">
        <v>0</v>
      </c>
      <c r="K64" s="53">
        <v>0</v>
      </c>
      <c r="L64" s="54">
        <v>500</v>
      </c>
      <c r="M64" s="55">
        <v>0</v>
      </c>
    </row>
    <row r="65" spans="1:13" s="22" customFormat="1" ht="20.100000000000001" customHeight="1">
      <c r="A65" s="106"/>
      <c r="B65" s="108"/>
      <c r="C65" s="113"/>
      <c r="D65" s="109"/>
      <c r="E65" s="110"/>
      <c r="F65" s="110"/>
      <c r="G65" s="65" t="s">
        <v>11</v>
      </c>
      <c r="H65" s="66">
        <v>0</v>
      </c>
      <c r="I65" s="66">
        <v>0</v>
      </c>
      <c r="J65" s="52">
        <v>0</v>
      </c>
      <c r="K65" s="53">
        <v>0</v>
      </c>
      <c r="L65" s="54">
        <v>0</v>
      </c>
      <c r="M65" s="55">
        <v>0</v>
      </c>
    </row>
    <row r="66" spans="1:13" s="22" customFormat="1" ht="83.25" customHeight="1">
      <c r="A66" s="85"/>
      <c r="B66" s="68" t="s">
        <v>97</v>
      </c>
      <c r="C66" s="83" t="s">
        <v>185</v>
      </c>
      <c r="D66" s="69" t="s">
        <v>69</v>
      </c>
      <c r="E66" s="81">
        <v>46387</v>
      </c>
      <c r="F66" s="84" t="s">
        <v>185</v>
      </c>
      <c r="G66" s="69" t="s">
        <v>16</v>
      </c>
      <c r="H66" s="69" t="s">
        <v>16</v>
      </c>
      <c r="I66" s="79" t="s">
        <v>16</v>
      </c>
      <c r="J66" s="32"/>
      <c r="K66" s="33"/>
      <c r="L66" s="34"/>
      <c r="M66" s="35"/>
    </row>
    <row r="67" spans="1:13" s="22" customFormat="1" ht="20.100000000000001" customHeight="1">
      <c r="A67" s="106" t="s">
        <v>151</v>
      </c>
      <c r="B67" s="108" t="s">
        <v>98</v>
      </c>
      <c r="C67" s="111" t="s">
        <v>185</v>
      </c>
      <c r="D67" s="109" t="s">
        <v>82</v>
      </c>
      <c r="E67" s="110">
        <v>46387</v>
      </c>
      <c r="F67" s="110" t="s">
        <v>185</v>
      </c>
      <c r="G67" s="65" t="s">
        <v>7</v>
      </c>
      <c r="H67" s="66">
        <f>H68+H69+H70+H71</f>
        <v>400</v>
      </c>
      <c r="I67" s="66">
        <f>I68+I69+I70+I71</f>
        <v>0</v>
      </c>
      <c r="J67" s="52">
        <f>J68+J69+J70+J71</f>
        <v>0</v>
      </c>
      <c r="K67" s="53">
        <f>K68+K69+K70+K71</f>
        <v>0</v>
      </c>
      <c r="L67" s="54">
        <f>L70</f>
        <v>400</v>
      </c>
      <c r="M67" s="55">
        <f>M68+M69+M70+M71</f>
        <v>0</v>
      </c>
    </row>
    <row r="68" spans="1:13" s="22" customFormat="1" ht="20.100000000000001" customHeight="1">
      <c r="A68" s="106"/>
      <c r="B68" s="108"/>
      <c r="C68" s="112"/>
      <c r="D68" s="109"/>
      <c r="E68" s="110"/>
      <c r="F68" s="110"/>
      <c r="G68" s="65" t="s">
        <v>8</v>
      </c>
      <c r="H68" s="66">
        <v>0</v>
      </c>
      <c r="I68" s="66">
        <v>0</v>
      </c>
      <c r="J68" s="52">
        <v>0</v>
      </c>
      <c r="K68" s="53">
        <v>0</v>
      </c>
      <c r="L68" s="54">
        <v>0</v>
      </c>
      <c r="M68" s="55">
        <v>0</v>
      </c>
    </row>
    <row r="69" spans="1:13" s="22" customFormat="1" ht="20.100000000000001" customHeight="1">
      <c r="A69" s="106"/>
      <c r="B69" s="108"/>
      <c r="C69" s="112"/>
      <c r="D69" s="109"/>
      <c r="E69" s="110"/>
      <c r="F69" s="110"/>
      <c r="G69" s="65" t="s">
        <v>9</v>
      </c>
      <c r="H69" s="66">
        <v>0</v>
      </c>
      <c r="I69" s="66">
        <v>0</v>
      </c>
      <c r="J69" s="52">
        <v>0</v>
      </c>
      <c r="K69" s="53">
        <v>0</v>
      </c>
      <c r="L69" s="54">
        <v>0</v>
      </c>
      <c r="M69" s="55">
        <v>0</v>
      </c>
    </row>
    <row r="70" spans="1:13" s="22" customFormat="1" ht="20.100000000000001" customHeight="1">
      <c r="A70" s="106"/>
      <c r="B70" s="108"/>
      <c r="C70" s="112"/>
      <c r="D70" s="109"/>
      <c r="E70" s="110"/>
      <c r="F70" s="110"/>
      <c r="G70" s="65" t="s">
        <v>10</v>
      </c>
      <c r="H70" s="66">
        <f>J70+K70+L70+M70</f>
        <v>400</v>
      </c>
      <c r="I70" s="66">
        <v>0</v>
      </c>
      <c r="J70" s="36">
        <v>0</v>
      </c>
      <c r="K70" s="53">
        <v>0</v>
      </c>
      <c r="L70" s="54">
        <v>400</v>
      </c>
      <c r="M70" s="55">
        <v>0</v>
      </c>
    </row>
    <row r="71" spans="1:13" s="22" customFormat="1" ht="54" customHeight="1">
      <c r="A71" s="106"/>
      <c r="B71" s="108"/>
      <c r="C71" s="113"/>
      <c r="D71" s="109"/>
      <c r="E71" s="110"/>
      <c r="F71" s="110"/>
      <c r="G71" s="65" t="s">
        <v>11</v>
      </c>
      <c r="H71" s="66">
        <v>0</v>
      </c>
      <c r="I71" s="66">
        <v>0</v>
      </c>
      <c r="J71" s="52">
        <v>0</v>
      </c>
      <c r="K71" s="53">
        <v>0</v>
      </c>
      <c r="L71" s="54">
        <v>0</v>
      </c>
      <c r="M71" s="55">
        <v>0</v>
      </c>
    </row>
    <row r="72" spans="1:13" s="22" customFormat="1" ht="132.75" customHeight="1">
      <c r="A72" s="85"/>
      <c r="B72" s="68" t="s">
        <v>99</v>
      </c>
      <c r="C72" s="83" t="s">
        <v>185</v>
      </c>
      <c r="D72" s="69" t="s">
        <v>83</v>
      </c>
      <c r="E72" s="81">
        <v>46387</v>
      </c>
      <c r="F72" s="84" t="s">
        <v>185</v>
      </c>
      <c r="G72" s="69" t="s">
        <v>16</v>
      </c>
      <c r="H72" s="69" t="s">
        <v>16</v>
      </c>
      <c r="I72" s="79" t="s">
        <v>16</v>
      </c>
      <c r="J72" s="32"/>
      <c r="K72" s="33"/>
      <c r="L72" s="34"/>
      <c r="M72" s="35"/>
    </row>
    <row r="73" spans="1:13" s="22" customFormat="1" ht="20.100000000000001" customHeight="1">
      <c r="A73" s="106" t="s">
        <v>152</v>
      </c>
      <c r="B73" s="108" t="s">
        <v>100</v>
      </c>
      <c r="C73" s="111" t="s">
        <v>185</v>
      </c>
      <c r="D73" s="109" t="s">
        <v>68</v>
      </c>
      <c r="E73" s="110">
        <v>46387</v>
      </c>
      <c r="F73" s="110" t="s">
        <v>185</v>
      </c>
      <c r="G73" s="65" t="s">
        <v>7</v>
      </c>
      <c r="H73" s="66">
        <f>H74+H75+H76+H77</f>
        <v>0</v>
      </c>
      <c r="I73" s="66">
        <f>I74+I75+I76+I77</f>
        <v>0</v>
      </c>
      <c r="J73" s="52">
        <f>J74+J75+J76+J77</f>
        <v>0</v>
      </c>
      <c r="K73" s="53">
        <f>K74+K75+K76+K77</f>
        <v>0</v>
      </c>
      <c r="L73" s="54">
        <v>0</v>
      </c>
      <c r="M73" s="55">
        <f>M74+M75+M76+M77</f>
        <v>0</v>
      </c>
    </row>
    <row r="74" spans="1:13" s="22" customFormat="1" ht="20.100000000000001" customHeight="1">
      <c r="A74" s="106"/>
      <c r="B74" s="108"/>
      <c r="C74" s="112"/>
      <c r="D74" s="109"/>
      <c r="E74" s="110"/>
      <c r="F74" s="110"/>
      <c r="G74" s="65" t="s">
        <v>8</v>
      </c>
      <c r="H74" s="66">
        <v>0</v>
      </c>
      <c r="I74" s="66">
        <v>0</v>
      </c>
      <c r="J74" s="52">
        <v>0</v>
      </c>
      <c r="K74" s="53">
        <v>0</v>
      </c>
      <c r="L74" s="54">
        <v>0</v>
      </c>
      <c r="M74" s="55">
        <v>0</v>
      </c>
    </row>
    <row r="75" spans="1:13" s="22" customFormat="1" ht="20.100000000000001" customHeight="1">
      <c r="A75" s="106"/>
      <c r="B75" s="108"/>
      <c r="C75" s="112"/>
      <c r="D75" s="109"/>
      <c r="E75" s="110"/>
      <c r="F75" s="110"/>
      <c r="G75" s="65" t="s">
        <v>9</v>
      </c>
      <c r="H75" s="66">
        <v>0</v>
      </c>
      <c r="I75" s="66">
        <v>0</v>
      </c>
      <c r="J75" s="52">
        <v>0</v>
      </c>
      <c r="K75" s="53">
        <v>0</v>
      </c>
      <c r="L75" s="54">
        <v>0</v>
      </c>
      <c r="M75" s="55">
        <v>0</v>
      </c>
    </row>
    <row r="76" spans="1:13" s="22" customFormat="1" ht="20.100000000000001" customHeight="1">
      <c r="A76" s="106"/>
      <c r="B76" s="108"/>
      <c r="C76" s="112"/>
      <c r="D76" s="109"/>
      <c r="E76" s="110"/>
      <c r="F76" s="110"/>
      <c r="G76" s="65" t="s">
        <v>10</v>
      </c>
      <c r="H76" s="66">
        <v>0</v>
      </c>
      <c r="I76" s="66">
        <v>0</v>
      </c>
      <c r="J76" s="36">
        <v>0</v>
      </c>
      <c r="K76" s="53">
        <v>0</v>
      </c>
      <c r="L76" s="54">
        <v>0</v>
      </c>
      <c r="M76" s="55">
        <v>0</v>
      </c>
    </row>
    <row r="77" spans="1:13" s="22" customFormat="1" ht="20.100000000000001" customHeight="1">
      <c r="A77" s="106"/>
      <c r="B77" s="108"/>
      <c r="C77" s="113"/>
      <c r="D77" s="109"/>
      <c r="E77" s="110"/>
      <c r="F77" s="110"/>
      <c r="G77" s="65" t="s">
        <v>11</v>
      </c>
      <c r="H77" s="66">
        <v>0</v>
      </c>
      <c r="I77" s="66">
        <v>0</v>
      </c>
      <c r="J77" s="52">
        <v>0</v>
      </c>
      <c r="K77" s="53">
        <v>0</v>
      </c>
      <c r="L77" s="54">
        <v>0</v>
      </c>
      <c r="M77" s="55">
        <v>0</v>
      </c>
    </row>
    <row r="78" spans="1:13" s="22" customFormat="1" ht="115.5" customHeight="1">
      <c r="A78" s="85"/>
      <c r="B78" s="68" t="s">
        <v>101</v>
      </c>
      <c r="C78" s="83" t="s">
        <v>186</v>
      </c>
      <c r="D78" s="69" t="s">
        <v>68</v>
      </c>
      <c r="E78" s="81" t="s">
        <v>28</v>
      </c>
      <c r="F78" s="101" t="s">
        <v>199</v>
      </c>
      <c r="G78" s="69" t="s">
        <v>16</v>
      </c>
      <c r="H78" s="69" t="s">
        <v>16</v>
      </c>
      <c r="I78" s="79" t="s">
        <v>16</v>
      </c>
      <c r="J78" s="32"/>
      <c r="K78" s="33"/>
      <c r="L78" s="34"/>
      <c r="M78" s="35"/>
    </row>
    <row r="79" spans="1:13" s="22" customFormat="1" ht="20.100000000000001" customHeight="1">
      <c r="A79" s="106" t="s">
        <v>153</v>
      </c>
      <c r="B79" s="108" t="s">
        <v>102</v>
      </c>
      <c r="C79" s="111" t="s">
        <v>194</v>
      </c>
      <c r="D79" s="109" t="s">
        <v>39</v>
      </c>
      <c r="E79" s="110">
        <v>46387</v>
      </c>
      <c r="F79" s="110" t="s">
        <v>195</v>
      </c>
      <c r="G79" s="65" t="s">
        <v>7</v>
      </c>
      <c r="H79" s="66">
        <f t="shared" ref="H79:M79" si="8">H80+H81+H82+H83</f>
        <v>210</v>
      </c>
      <c r="I79" s="66">
        <f t="shared" si="8"/>
        <v>210</v>
      </c>
      <c r="J79" s="52">
        <f t="shared" si="8"/>
        <v>0</v>
      </c>
      <c r="K79" s="53">
        <f t="shared" si="8"/>
        <v>0</v>
      </c>
      <c r="L79" s="54">
        <f t="shared" si="8"/>
        <v>210</v>
      </c>
      <c r="M79" s="55">
        <f t="shared" si="8"/>
        <v>0</v>
      </c>
    </row>
    <row r="80" spans="1:13" s="22" customFormat="1" ht="20.100000000000001" customHeight="1">
      <c r="A80" s="106"/>
      <c r="B80" s="108"/>
      <c r="C80" s="112"/>
      <c r="D80" s="109"/>
      <c r="E80" s="110"/>
      <c r="F80" s="110"/>
      <c r="G80" s="65" t="s">
        <v>8</v>
      </c>
      <c r="H80" s="66">
        <v>0</v>
      </c>
      <c r="I80" s="66">
        <v>0</v>
      </c>
      <c r="J80" s="52">
        <v>0</v>
      </c>
      <c r="K80" s="53">
        <v>0</v>
      </c>
      <c r="L80" s="54">
        <v>0</v>
      </c>
      <c r="M80" s="55">
        <v>0</v>
      </c>
    </row>
    <row r="81" spans="1:13" s="22" customFormat="1" ht="20.100000000000001" customHeight="1">
      <c r="A81" s="106"/>
      <c r="B81" s="108"/>
      <c r="C81" s="112"/>
      <c r="D81" s="109"/>
      <c r="E81" s="110"/>
      <c r="F81" s="110"/>
      <c r="G81" s="65" t="s">
        <v>9</v>
      </c>
      <c r="H81" s="66">
        <v>0</v>
      </c>
      <c r="I81" s="66">
        <v>0</v>
      </c>
      <c r="J81" s="52">
        <v>0</v>
      </c>
      <c r="K81" s="53">
        <v>0</v>
      </c>
      <c r="L81" s="54">
        <v>0</v>
      </c>
      <c r="M81" s="55">
        <v>0</v>
      </c>
    </row>
    <row r="82" spans="1:13" s="22" customFormat="1" ht="20.100000000000001" customHeight="1">
      <c r="A82" s="106"/>
      <c r="B82" s="108"/>
      <c r="C82" s="112"/>
      <c r="D82" s="109"/>
      <c r="E82" s="110"/>
      <c r="F82" s="110"/>
      <c r="G82" s="65" t="s">
        <v>10</v>
      </c>
      <c r="H82" s="66">
        <v>210</v>
      </c>
      <c r="I82" s="66">
        <v>210</v>
      </c>
      <c r="J82" s="36">
        <v>0</v>
      </c>
      <c r="K82" s="53">
        <v>0</v>
      </c>
      <c r="L82" s="54">
        <v>210</v>
      </c>
      <c r="M82" s="55">
        <v>0</v>
      </c>
    </row>
    <row r="83" spans="1:13" s="22" customFormat="1" ht="20.100000000000001" customHeight="1">
      <c r="A83" s="106"/>
      <c r="B83" s="108"/>
      <c r="C83" s="113"/>
      <c r="D83" s="109"/>
      <c r="E83" s="110"/>
      <c r="F83" s="110"/>
      <c r="G83" s="65" t="s">
        <v>11</v>
      </c>
      <c r="H83" s="66">
        <v>0</v>
      </c>
      <c r="I83" s="66">
        <v>0</v>
      </c>
      <c r="J83" s="52">
        <v>0</v>
      </c>
      <c r="K83" s="53">
        <v>0</v>
      </c>
      <c r="L83" s="54">
        <v>0</v>
      </c>
      <c r="M83" s="55">
        <v>0</v>
      </c>
    </row>
    <row r="84" spans="1:13" s="22" customFormat="1" ht="83.25" customHeight="1">
      <c r="A84" s="85"/>
      <c r="B84" s="68" t="s">
        <v>103</v>
      </c>
      <c r="C84" s="95" t="s">
        <v>194</v>
      </c>
      <c r="D84" s="69" t="s">
        <v>39</v>
      </c>
      <c r="E84" s="81">
        <v>46387</v>
      </c>
      <c r="F84" s="104" t="s">
        <v>208</v>
      </c>
      <c r="G84" s="66" t="s">
        <v>16</v>
      </c>
      <c r="H84" s="66" t="s">
        <v>16</v>
      </c>
      <c r="I84" s="66" t="s">
        <v>16</v>
      </c>
      <c r="J84" s="52"/>
      <c r="K84" s="53"/>
      <c r="L84" s="54"/>
      <c r="M84" s="55"/>
    </row>
    <row r="85" spans="1:13" s="22" customFormat="1" ht="20.100000000000001" customHeight="1">
      <c r="A85" s="106" t="s">
        <v>154</v>
      </c>
      <c r="B85" s="108" t="s">
        <v>87</v>
      </c>
      <c r="C85" s="111" t="s">
        <v>185</v>
      </c>
      <c r="D85" s="109" t="s">
        <v>108</v>
      </c>
      <c r="E85" s="110">
        <v>46387</v>
      </c>
      <c r="F85" s="110" t="s">
        <v>185</v>
      </c>
      <c r="G85" s="65" t="s">
        <v>7</v>
      </c>
      <c r="H85" s="66">
        <f t="shared" ref="H85:M85" si="9">H86+H87+H88+H89</f>
        <v>438</v>
      </c>
      <c r="I85" s="66">
        <f t="shared" si="9"/>
        <v>0</v>
      </c>
      <c r="J85" s="52">
        <f t="shared" si="9"/>
        <v>0</v>
      </c>
      <c r="K85" s="53">
        <f t="shared" si="9"/>
        <v>0</v>
      </c>
      <c r="L85" s="54">
        <f t="shared" si="9"/>
        <v>438</v>
      </c>
      <c r="M85" s="55">
        <f t="shared" si="9"/>
        <v>0</v>
      </c>
    </row>
    <row r="86" spans="1:13" s="22" customFormat="1" ht="20.100000000000001" customHeight="1">
      <c r="A86" s="106"/>
      <c r="B86" s="108"/>
      <c r="C86" s="112"/>
      <c r="D86" s="109"/>
      <c r="E86" s="110"/>
      <c r="F86" s="110"/>
      <c r="G86" s="65" t="s">
        <v>8</v>
      </c>
      <c r="H86" s="66">
        <v>0</v>
      </c>
      <c r="I86" s="66">
        <v>0</v>
      </c>
      <c r="J86" s="52">
        <v>0</v>
      </c>
      <c r="K86" s="53">
        <v>0</v>
      </c>
      <c r="L86" s="54">
        <v>0</v>
      </c>
      <c r="M86" s="55">
        <v>0</v>
      </c>
    </row>
    <row r="87" spans="1:13" s="22" customFormat="1" ht="20.100000000000001" customHeight="1">
      <c r="A87" s="106"/>
      <c r="B87" s="108"/>
      <c r="C87" s="112"/>
      <c r="D87" s="109"/>
      <c r="E87" s="110"/>
      <c r="F87" s="110"/>
      <c r="G87" s="65" t="s">
        <v>9</v>
      </c>
      <c r="H87" s="66">
        <v>0</v>
      </c>
      <c r="I87" s="66">
        <v>0</v>
      </c>
      <c r="J87" s="52">
        <v>0</v>
      </c>
      <c r="K87" s="53">
        <v>0</v>
      </c>
      <c r="L87" s="54">
        <v>0</v>
      </c>
      <c r="M87" s="55">
        <v>0</v>
      </c>
    </row>
    <row r="88" spans="1:13" s="22" customFormat="1" ht="20.100000000000001" customHeight="1">
      <c r="A88" s="106"/>
      <c r="B88" s="108"/>
      <c r="C88" s="112"/>
      <c r="D88" s="109"/>
      <c r="E88" s="110"/>
      <c r="F88" s="110"/>
      <c r="G88" s="65" t="s">
        <v>10</v>
      </c>
      <c r="H88" s="66">
        <f>SUM(J88:M88)</f>
        <v>438</v>
      </c>
      <c r="I88" s="66">
        <v>0</v>
      </c>
      <c r="J88" s="36">
        <v>0</v>
      </c>
      <c r="K88" s="53">
        <v>0</v>
      </c>
      <c r="L88" s="54">
        <v>438</v>
      </c>
      <c r="M88" s="55">
        <v>0</v>
      </c>
    </row>
    <row r="89" spans="1:13" s="22" customFormat="1" ht="20.100000000000001" customHeight="1">
      <c r="A89" s="106"/>
      <c r="B89" s="108"/>
      <c r="C89" s="113"/>
      <c r="D89" s="109"/>
      <c r="E89" s="110"/>
      <c r="F89" s="110"/>
      <c r="G89" s="65" t="s">
        <v>11</v>
      </c>
      <c r="H89" s="66">
        <v>0</v>
      </c>
      <c r="I89" s="66">
        <v>0</v>
      </c>
      <c r="J89" s="52">
        <v>0</v>
      </c>
      <c r="K89" s="53">
        <v>0</v>
      </c>
      <c r="L89" s="54">
        <v>0</v>
      </c>
      <c r="M89" s="55">
        <v>0</v>
      </c>
    </row>
    <row r="90" spans="1:13" s="22" customFormat="1" ht="85.5" customHeight="1">
      <c r="A90" s="85"/>
      <c r="B90" s="68" t="s">
        <v>191</v>
      </c>
      <c r="C90" s="83" t="s">
        <v>185</v>
      </c>
      <c r="D90" s="69" t="s">
        <v>108</v>
      </c>
      <c r="E90" s="81">
        <v>46387</v>
      </c>
      <c r="F90" s="84" t="s">
        <v>185</v>
      </c>
      <c r="G90" s="69" t="s">
        <v>16</v>
      </c>
      <c r="H90" s="66" t="s">
        <v>16</v>
      </c>
      <c r="I90" s="66" t="s">
        <v>16</v>
      </c>
      <c r="J90" s="52"/>
      <c r="K90" s="53"/>
      <c r="L90" s="54"/>
      <c r="M90" s="55"/>
    </row>
    <row r="91" spans="1:13" s="22" customFormat="1" ht="20.100000000000001" customHeight="1">
      <c r="A91" s="106"/>
      <c r="B91" s="108" t="s">
        <v>190</v>
      </c>
      <c r="C91" s="111" t="s">
        <v>185</v>
      </c>
      <c r="D91" s="109" t="s">
        <v>108</v>
      </c>
      <c r="E91" s="110">
        <v>46387</v>
      </c>
      <c r="F91" s="110" t="s">
        <v>185</v>
      </c>
      <c r="G91" s="65" t="s">
        <v>7</v>
      </c>
      <c r="H91" s="66">
        <f t="shared" ref="H91:M91" si="10">H92+H93+H94+H95</f>
        <v>2080.6999999999998</v>
      </c>
      <c r="I91" s="66">
        <f t="shared" si="10"/>
        <v>638</v>
      </c>
      <c r="J91" s="52">
        <f t="shared" si="10"/>
        <v>0</v>
      </c>
      <c r="K91" s="53">
        <f t="shared" si="10"/>
        <v>0</v>
      </c>
      <c r="L91" s="54">
        <f t="shared" si="10"/>
        <v>2080.6999999999998</v>
      </c>
      <c r="M91" s="55">
        <f t="shared" si="10"/>
        <v>0</v>
      </c>
    </row>
    <row r="92" spans="1:13" s="22" customFormat="1" ht="20.100000000000001" customHeight="1">
      <c r="A92" s="106"/>
      <c r="B92" s="108"/>
      <c r="C92" s="112"/>
      <c r="D92" s="109"/>
      <c r="E92" s="110"/>
      <c r="F92" s="110"/>
      <c r="G92" s="65" t="s">
        <v>8</v>
      </c>
      <c r="H92" s="66">
        <v>0</v>
      </c>
      <c r="I92" s="66">
        <v>0</v>
      </c>
      <c r="J92" s="52">
        <v>0</v>
      </c>
      <c r="K92" s="53">
        <v>0</v>
      </c>
      <c r="L92" s="54">
        <v>0</v>
      </c>
      <c r="M92" s="55">
        <v>0</v>
      </c>
    </row>
    <row r="93" spans="1:13" s="22" customFormat="1" ht="20.100000000000001" customHeight="1">
      <c r="A93" s="106"/>
      <c r="B93" s="108"/>
      <c r="C93" s="112"/>
      <c r="D93" s="109"/>
      <c r="E93" s="110"/>
      <c r="F93" s="110"/>
      <c r="G93" s="65" t="s">
        <v>9</v>
      </c>
      <c r="H93" s="66">
        <v>0</v>
      </c>
      <c r="I93" s="66">
        <v>0</v>
      </c>
      <c r="J93" s="52">
        <v>0</v>
      </c>
      <c r="K93" s="53">
        <v>0</v>
      </c>
      <c r="L93" s="54">
        <v>0</v>
      </c>
      <c r="M93" s="55">
        <v>0</v>
      </c>
    </row>
    <row r="94" spans="1:13" s="22" customFormat="1" ht="20.100000000000001" customHeight="1">
      <c r="A94" s="106"/>
      <c r="B94" s="108"/>
      <c r="C94" s="112"/>
      <c r="D94" s="109"/>
      <c r="E94" s="110"/>
      <c r="F94" s="110"/>
      <c r="G94" s="65" t="s">
        <v>10</v>
      </c>
      <c r="H94" s="66">
        <f>SUM(J94:M94)</f>
        <v>2080.6999999999998</v>
      </c>
      <c r="I94" s="66">
        <v>638</v>
      </c>
      <c r="J94" s="36">
        <v>0</v>
      </c>
      <c r="K94" s="53">
        <v>0</v>
      </c>
      <c r="L94" s="54">
        <v>2080.6999999999998</v>
      </c>
      <c r="M94" s="55">
        <v>0</v>
      </c>
    </row>
    <row r="95" spans="1:13" s="22" customFormat="1" ht="20.100000000000001" customHeight="1">
      <c r="A95" s="106"/>
      <c r="B95" s="108"/>
      <c r="C95" s="113"/>
      <c r="D95" s="109"/>
      <c r="E95" s="110"/>
      <c r="F95" s="110"/>
      <c r="G95" s="65" t="s">
        <v>11</v>
      </c>
      <c r="H95" s="66">
        <v>0</v>
      </c>
      <c r="I95" s="66">
        <v>0</v>
      </c>
      <c r="J95" s="52">
        <v>0</v>
      </c>
      <c r="K95" s="53">
        <v>0</v>
      </c>
      <c r="L95" s="54">
        <v>0</v>
      </c>
      <c r="M95" s="55">
        <v>0</v>
      </c>
    </row>
    <row r="96" spans="1:13" s="22" customFormat="1" ht="85.5" customHeight="1">
      <c r="A96" s="85" t="s">
        <v>155</v>
      </c>
      <c r="B96" s="68" t="s">
        <v>189</v>
      </c>
      <c r="C96" s="83" t="s">
        <v>185</v>
      </c>
      <c r="D96" s="69" t="s">
        <v>108</v>
      </c>
      <c r="E96" s="81">
        <v>46387</v>
      </c>
      <c r="F96" s="101" t="s">
        <v>200</v>
      </c>
      <c r="G96" s="66" t="s">
        <v>16</v>
      </c>
      <c r="H96" s="66" t="s">
        <v>16</v>
      </c>
      <c r="I96" s="66" t="s">
        <v>16</v>
      </c>
      <c r="J96" s="52"/>
      <c r="K96" s="53"/>
      <c r="L96" s="54"/>
      <c r="M96" s="55"/>
    </row>
    <row r="97" spans="1:13" s="22" customFormat="1" ht="20.100000000000001" customHeight="1">
      <c r="A97" s="106">
        <v>2</v>
      </c>
      <c r="B97" s="108" t="s">
        <v>57</v>
      </c>
      <c r="C97" s="111" t="s">
        <v>16</v>
      </c>
      <c r="D97" s="109" t="s">
        <v>30</v>
      </c>
      <c r="E97" s="110">
        <v>46387</v>
      </c>
      <c r="F97" s="110" t="s">
        <v>16</v>
      </c>
      <c r="G97" s="65" t="s">
        <v>7</v>
      </c>
      <c r="H97" s="66">
        <f>H102</f>
        <v>3821.3</v>
      </c>
      <c r="I97" s="66">
        <f>I102</f>
        <v>1624.9</v>
      </c>
      <c r="J97" s="36">
        <f>J99</f>
        <v>1149.9000000000001</v>
      </c>
      <c r="K97" s="53">
        <v>0</v>
      </c>
      <c r="L97" s="54">
        <f>L99</f>
        <v>2671.4</v>
      </c>
      <c r="M97" s="55">
        <v>0</v>
      </c>
    </row>
    <row r="98" spans="1:13" s="22" customFormat="1" ht="20.100000000000001" customHeight="1">
      <c r="A98" s="106"/>
      <c r="B98" s="108"/>
      <c r="C98" s="112"/>
      <c r="D98" s="109"/>
      <c r="E98" s="110"/>
      <c r="F98" s="110"/>
      <c r="G98" s="65" t="s">
        <v>8</v>
      </c>
      <c r="H98" s="66">
        <f>H103</f>
        <v>0</v>
      </c>
      <c r="I98" s="66">
        <v>0</v>
      </c>
      <c r="J98" s="52">
        <v>0</v>
      </c>
      <c r="K98" s="53">
        <v>0</v>
      </c>
      <c r="L98" s="54">
        <v>0</v>
      </c>
      <c r="M98" s="55">
        <v>0</v>
      </c>
    </row>
    <row r="99" spans="1:13" s="22" customFormat="1" ht="20.100000000000001" customHeight="1">
      <c r="A99" s="106"/>
      <c r="B99" s="108"/>
      <c r="C99" s="112"/>
      <c r="D99" s="109"/>
      <c r="E99" s="110"/>
      <c r="F99" s="110"/>
      <c r="G99" s="65" t="s">
        <v>9</v>
      </c>
      <c r="H99" s="66">
        <f>H104</f>
        <v>3821.3</v>
      </c>
      <c r="I99" s="66">
        <f>I104</f>
        <v>1624.9</v>
      </c>
      <c r="J99" s="52">
        <f>J104</f>
        <v>1149.9000000000001</v>
      </c>
      <c r="K99" s="53">
        <v>0</v>
      </c>
      <c r="L99" s="54">
        <f>L104</f>
        <v>2671.4</v>
      </c>
      <c r="M99" s="55">
        <v>0</v>
      </c>
    </row>
    <row r="100" spans="1:13" s="22" customFormat="1" ht="20.100000000000001" customHeight="1">
      <c r="A100" s="106"/>
      <c r="B100" s="108"/>
      <c r="C100" s="112"/>
      <c r="D100" s="109"/>
      <c r="E100" s="110"/>
      <c r="F100" s="110"/>
      <c r="G100" s="65" t="s">
        <v>10</v>
      </c>
      <c r="H100" s="66">
        <f>J100+L100</f>
        <v>0</v>
      </c>
      <c r="I100" s="66">
        <v>0</v>
      </c>
      <c r="J100" s="36">
        <v>0</v>
      </c>
      <c r="K100" s="53">
        <v>0</v>
      </c>
      <c r="L100" s="54">
        <v>0</v>
      </c>
      <c r="M100" s="55">
        <v>0</v>
      </c>
    </row>
    <row r="101" spans="1:13" s="22" customFormat="1" ht="63" customHeight="1">
      <c r="A101" s="106"/>
      <c r="B101" s="108"/>
      <c r="C101" s="113"/>
      <c r="D101" s="109"/>
      <c r="E101" s="110"/>
      <c r="F101" s="110"/>
      <c r="G101" s="65" t="s">
        <v>11</v>
      </c>
      <c r="H101" s="66">
        <f>J101+L101</f>
        <v>0</v>
      </c>
      <c r="I101" s="66">
        <v>0</v>
      </c>
      <c r="J101" s="52">
        <v>0</v>
      </c>
      <c r="K101" s="53">
        <v>0</v>
      </c>
      <c r="L101" s="54">
        <v>0</v>
      </c>
      <c r="M101" s="55">
        <v>0</v>
      </c>
    </row>
    <row r="102" spans="1:13" s="22" customFormat="1" ht="20.100000000000001" customHeight="1">
      <c r="A102" s="106" t="s">
        <v>158</v>
      </c>
      <c r="B102" s="126" t="s">
        <v>31</v>
      </c>
      <c r="C102" s="111" t="s">
        <v>185</v>
      </c>
      <c r="D102" s="111" t="s">
        <v>30</v>
      </c>
      <c r="E102" s="129">
        <v>46387</v>
      </c>
      <c r="F102" s="129" t="s">
        <v>185</v>
      </c>
      <c r="G102" s="65" t="s">
        <v>7</v>
      </c>
      <c r="H102" s="66">
        <f>H104</f>
        <v>3821.3</v>
      </c>
      <c r="I102" s="66">
        <f>I104</f>
        <v>1624.9</v>
      </c>
      <c r="J102" s="36">
        <f>J103+J104+J105+J106</f>
        <v>1149.9000000000001</v>
      </c>
      <c r="K102" s="53">
        <f>K103+K104+K105+K106</f>
        <v>0</v>
      </c>
      <c r="L102" s="54">
        <f>L103+L104+L105+L106</f>
        <v>2671.4</v>
      </c>
      <c r="M102" s="55">
        <f>M103+M104+M105+M106</f>
        <v>0</v>
      </c>
    </row>
    <row r="103" spans="1:13" s="22" customFormat="1" ht="20.100000000000001" customHeight="1">
      <c r="A103" s="106"/>
      <c r="B103" s="127"/>
      <c r="C103" s="112"/>
      <c r="D103" s="112"/>
      <c r="E103" s="130"/>
      <c r="F103" s="130"/>
      <c r="G103" s="65" t="s">
        <v>8</v>
      </c>
      <c r="H103" s="66">
        <f>J103+L103</f>
        <v>0</v>
      </c>
      <c r="I103" s="66">
        <v>0</v>
      </c>
      <c r="J103" s="52">
        <v>0</v>
      </c>
      <c r="K103" s="53">
        <v>0</v>
      </c>
      <c r="L103" s="54">
        <v>0</v>
      </c>
      <c r="M103" s="55">
        <v>0</v>
      </c>
    </row>
    <row r="104" spans="1:13" s="22" customFormat="1" ht="20.100000000000001" customHeight="1">
      <c r="A104" s="106"/>
      <c r="B104" s="127"/>
      <c r="C104" s="112"/>
      <c r="D104" s="112"/>
      <c r="E104" s="130"/>
      <c r="F104" s="130"/>
      <c r="G104" s="65" t="s">
        <v>9</v>
      </c>
      <c r="H104" s="66">
        <f>J104+L104</f>
        <v>3821.3</v>
      </c>
      <c r="I104" s="66">
        <v>1624.9</v>
      </c>
      <c r="J104" s="36">
        <v>1149.9000000000001</v>
      </c>
      <c r="K104" s="53">
        <v>0</v>
      </c>
      <c r="L104" s="54">
        <v>2671.4</v>
      </c>
      <c r="M104" s="55">
        <v>0</v>
      </c>
    </row>
    <row r="105" spans="1:13" s="22" customFormat="1" ht="20.100000000000001" customHeight="1">
      <c r="A105" s="106"/>
      <c r="B105" s="127"/>
      <c r="C105" s="112"/>
      <c r="D105" s="112"/>
      <c r="E105" s="130"/>
      <c r="F105" s="130"/>
      <c r="G105" s="65" t="s">
        <v>10</v>
      </c>
      <c r="H105" s="66">
        <v>0</v>
      </c>
      <c r="I105" s="66">
        <v>0</v>
      </c>
      <c r="J105" s="52">
        <v>0</v>
      </c>
      <c r="K105" s="53">
        <v>0</v>
      </c>
      <c r="L105" s="54">
        <v>0</v>
      </c>
      <c r="M105" s="55">
        <v>0</v>
      </c>
    </row>
    <row r="106" spans="1:13" s="22" customFormat="1" ht="53.25" customHeight="1">
      <c r="A106" s="106"/>
      <c r="B106" s="128"/>
      <c r="C106" s="113"/>
      <c r="D106" s="113"/>
      <c r="E106" s="131"/>
      <c r="F106" s="131"/>
      <c r="G106" s="65" t="s">
        <v>11</v>
      </c>
      <c r="H106" s="66">
        <f>J106+L106</f>
        <v>0</v>
      </c>
      <c r="I106" s="66">
        <v>0</v>
      </c>
      <c r="J106" s="52">
        <v>0</v>
      </c>
      <c r="K106" s="53">
        <v>0</v>
      </c>
      <c r="L106" s="54">
        <v>0</v>
      </c>
      <c r="M106" s="55">
        <v>0</v>
      </c>
    </row>
    <row r="107" spans="1:13" s="22" customFormat="1" ht="147.75" customHeight="1">
      <c r="A107" s="85"/>
      <c r="B107" s="68" t="s">
        <v>109</v>
      </c>
      <c r="C107" s="83" t="s">
        <v>186</v>
      </c>
      <c r="D107" s="69" t="s">
        <v>23</v>
      </c>
      <c r="E107" s="81" t="s">
        <v>28</v>
      </c>
      <c r="F107" s="103" t="s">
        <v>206</v>
      </c>
      <c r="G107" s="69" t="s">
        <v>16</v>
      </c>
      <c r="H107" s="69" t="s">
        <v>16</v>
      </c>
      <c r="I107" s="79" t="s">
        <v>16</v>
      </c>
      <c r="J107" s="32"/>
      <c r="K107" s="33"/>
      <c r="L107" s="34"/>
      <c r="M107" s="35"/>
    </row>
    <row r="108" spans="1:13" s="22" customFormat="1" ht="20.100000000000001" customHeight="1">
      <c r="A108" s="106">
        <v>3</v>
      </c>
      <c r="B108" s="108" t="s">
        <v>32</v>
      </c>
      <c r="C108" s="111" t="s">
        <v>16</v>
      </c>
      <c r="D108" s="109" t="s">
        <v>19</v>
      </c>
      <c r="E108" s="110">
        <v>46387</v>
      </c>
      <c r="F108" s="110" t="s">
        <v>16</v>
      </c>
      <c r="G108" s="65" t="s">
        <v>7</v>
      </c>
      <c r="H108" s="66">
        <f t="shared" ref="H108:M108" si="11">H109+H110+H111+H112</f>
        <v>19467.599999999999</v>
      </c>
      <c r="I108" s="66">
        <f t="shared" si="11"/>
        <v>18749.599999999999</v>
      </c>
      <c r="J108" s="36">
        <f>J109+J110+J111+J112</f>
        <v>2574.8000000000002</v>
      </c>
      <c r="K108" s="53">
        <f t="shared" si="11"/>
        <v>0</v>
      </c>
      <c r="L108" s="54">
        <f t="shared" si="11"/>
        <v>16892.8</v>
      </c>
      <c r="M108" s="55">
        <f t="shared" si="11"/>
        <v>0</v>
      </c>
    </row>
    <row r="109" spans="1:13" s="22" customFormat="1" ht="20.100000000000001" customHeight="1">
      <c r="A109" s="106"/>
      <c r="B109" s="108"/>
      <c r="C109" s="112"/>
      <c r="D109" s="109"/>
      <c r="E109" s="110"/>
      <c r="F109" s="110"/>
      <c r="G109" s="65" t="s">
        <v>8</v>
      </c>
      <c r="H109" s="66">
        <f t="shared" ref="H109:I111" si="12">H114+H120+H126+H132</f>
        <v>0</v>
      </c>
      <c r="I109" s="66">
        <v>0</v>
      </c>
      <c r="J109" s="52">
        <f>J114+J120+J126+J132</f>
        <v>0</v>
      </c>
      <c r="K109" s="53">
        <v>0</v>
      </c>
      <c r="L109" s="54">
        <f>L114+L120+L126+L132</f>
        <v>0</v>
      </c>
      <c r="M109" s="55">
        <v>0</v>
      </c>
    </row>
    <row r="110" spans="1:13" s="22" customFormat="1" ht="20.100000000000001" customHeight="1">
      <c r="A110" s="106"/>
      <c r="B110" s="108"/>
      <c r="C110" s="112"/>
      <c r="D110" s="109"/>
      <c r="E110" s="110"/>
      <c r="F110" s="110"/>
      <c r="G110" s="65" t="s">
        <v>9</v>
      </c>
      <c r="H110" s="66">
        <f t="shared" si="12"/>
        <v>0</v>
      </c>
      <c r="I110" s="66">
        <v>0</v>
      </c>
      <c r="J110" s="52">
        <f>J115+J121+J127+J133</f>
        <v>0</v>
      </c>
      <c r="K110" s="53">
        <v>0</v>
      </c>
      <c r="L110" s="54">
        <f>L115+L121+L127+L133</f>
        <v>0</v>
      </c>
      <c r="M110" s="55">
        <v>0</v>
      </c>
    </row>
    <row r="111" spans="1:13" s="22" customFormat="1" ht="20.100000000000001" customHeight="1">
      <c r="A111" s="106"/>
      <c r="B111" s="108"/>
      <c r="C111" s="112"/>
      <c r="D111" s="109"/>
      <c r="E111" s="110"/>
      <c r="F111" s="110"/>
      <c r="G111" s="65" t="s">
        <v>10</v>
      </c>
      <c r="H111" s="66">
        <f t="shared" si="12"/>
        <v>19467.599999999999</v>
      </c>
      <c r="I111" s="66">
        <f t="shared" si="12"/>
        <v>18749.599999999999</v>
      </c>
      <c r="J111" s="36">
        <f>J116+J122+J128</f>
        <v>2574.8000000000002</v>
      </c>
      <c r="K111" s="53">
        <v>0</v>
      </c>
      <c r="L111" s="54">
        <f>L116+L122+L128+L134</f>
        <v>16892.8</v>
      </c>
      <c r="M111" s="55">
        <v>0</v>
      </c>
    </row>
    <row r="112" spans="1:13" s="22" customFormat="1" ht="45" customHeight="1">
      <c r="A112" s="106"/>
      <c r="B112" s="108"/>
      <c r="C112" s="113"/>
      <c r="D112" s="109"/>
      <c r="E112" s="110"/>
      <c r="F112" s="110"/>
      <c r="G112" s="65" t="s">
        <v>11</v>
      </c>
      <c r="H112" s="66">
        <v>0</v>
      </c>
      <c r="I112" s="66">
        <v>0</v>
      </c>
      <c r="J112" s="52">
        <v>0</v>
      </c>
      <c r="K112" s="53">
        <v>0</v>
      </c>
      <c r="L112" s="54">
        <v>0</v>
      </c>
      <c r="M112" s="55">
        <v>0</v>
      </c>
    </row>
    <row r="113" spans="1:13" s="22" customFormat="1" ht="20.100000000000001" customHeight="1">
      <c r="A113" s="106" t="s">
        <v>159</v>
      </c>
      <c r="B113" s="126" t="s">
        <v>33</v>
      </c>
      <c r="C113" s="111" t="s">
        <v>185</v>
      </c>
      <c r="D113" s="111" t="s">
        <v>19</v>
      </c>
      <c r="E113" s="129">
        <v>46387</v>
      </c>
      <c r="F113" s="129" t="s">
        <v>185</v>
      </c>
      <c r="G113" s="65" t="s">
        <v>7</v>
      </c>
      <c r="H113" s="66">
        <f t="shared" ref="H113:M113" si="13">H114+H115+H116+H117</f>
        <v>16357</v>
      </c>
      <c r="I113" s="66">
        <f t="shared" si="13"/>
        <v>15968.2</v>
      </c>
      <c r="J113" s="36">
        <f t="shared" si="13"/>
        <v>2212.9</v>
      </c>
      <c r="K113" s="53">
        <f t="shared" si="13"/>
        <v>0</v>
      </c>
      <c r="L113" s="54">
        <f t="shared" si="13"/>
        <v>14144.1</v>
      </c>
      <c r="M113" s="55">
        <f t="shared" si="13"/>
        <v>0</v>
      </c>
    </row>
    <row r="114" spans="1:13" s="22" customFormat="1" ht="20.100000000000001" customHeight="1">
      <c r="A114" s="106"/>
      <c r="B114" s="127"/>
      <c r="C114" s="112"/>
      <c r="D114" s="112"/>
      <c r="E114" s="130"/>
      <c r="F114" s="130"/>
      <c r="G114" s="65" t="s">
        <v>8</v>
      </c>
      <c r="H114" s="66">
        <v>0</v>
      </c>
      <c r="I114" s="66">
        <v>0</v>
      </c>
      <c r="J114" s="52">
        <v>0</v>
      </c>
      <c r="K114" s="53">
        <v>0</v>
      </c>
      <c r="L114" s="54">
        <v>0</v>
      </c>
      <c r="M114" s="55">
        <v>0</v>
      </c>
    </row>
    <row r="115" spans="1:13" s="22" customFormat="1" ht="20.100000000000001" customHeight="1">
      <c r="A115" s="106"/>
      <c r="B115" s="127"/>
      <c r="C115" s="112"/>
      <c r="D115" s="112"/>
      <c r="E115" s="130"/>
      <c r="F115" s="130"/>
      <c r="G115" s="65" t="s">
        <v>9</v>
      </c>
      <c r="H115" s="66">
        <v>0</v>
      </c>
      <c r="I115" s="66">
        <v>0</v>
      </c>
      <c r="J115" s="36">
        <v>0</v>
      </c>
      <c r="K115" s="53">
        <v>0</v>
      </c>
      <c r="L115" s="54">
        <v>0</v>
      </c>
      <c r="M115" s="55">
        <v>0</v>
      </c>
    </row>
    <row r="116" spans="1:13" s="22" customFormat="1" ht="20.100000000000001" customHeight="1">
      <c r="A116" s="106"/>
      <c r="B116" s="127"/>
      <c r="C116" s="112"/>
      <c r="D116" s="112"/>
      <c r="E116" s="130"/>
      <c r="F116" s="130"/>
      <c r="G116" s="65" t="s">
        <v>10</v>
      </c>
      <c r="H116" s="66">
        <f>J116+K116+L116+M116</f>
        <v>16357</v>
      </c>
      <c r="I116" s="66">
        <v>15968.2</v>
      </c>
      <c r="J116" s="52">
        <v>2212.9</v>
      </c>
      <c r="K116" s="53">
        <v>0</v>
      </c>
      <c r="L116" s="54">
        <v>14144.1</v>
      </c>
      <c r="M116" s="55">
        <v>0</v>
      </c>
    </row>
    <row r="117" spans="1:13" s="22" customFormat="1" ht="55.5" customHeight="1">
      <c r="A117" s="106"/>
      <c r="B117" s="128"/>
      <c r="C117" s="113"/>
      <c r="D117" s="113"/>
      <c r="E117" s="131"/>
      <c r="F117" s="131"/>
      <c r="G117" s="65" t="s">
        <v>11</v>
      </c>
      <c r="H117" s="66">
        <v>0</v>
      </c>
      <c r="I117" s="66">
        <v>0</v>
      </c>
      <c r="J117" s="52">
        <v>0</v>
      </c>
      <c r="K117" s="53">
        <v>0</v>
      </c>
      <c r="L117" s="54">
        <v>0</v>
      </c>
      <c r="M117" s="55">
        <v>0</v>
      </c>
    </row>
    <row r="118" spans="1:13" s="22" customFormat="1" ht="189.75" customHeight="1">
      <c r="A118" s="85"/>
      <c r="B118" s="68" t="s">
        <v>110</v>
      </c>
      <c r="C118" s="83" t="s">
        <v>185</v>
      </c>
      <c r="D118" s="69" t="s">
        <v>19</v>
      </c>
      <c r="E118" s="81">
        <v>46326</v>
      </c>
      <c r="F118" s="101" t="s">
        <v>218</v>
      </c>
      <c r="G118" s="69" t="s">
        <v>16</v>
      </c>
      <c r="H118" s="69" t="s">
        <v>16</v>
      </c>
      <c r="I118" s="79" t="s">
        <v>16</v>
      </c>
      <c r="J118" s="32"/>
      <c r="K118" s="33"/>
      <c r="L118" s="34"/>
      <c r="M118" s="35"/>
    </row>
    <row r="119" spans="1:13" s="22" customFormat="1" ht="20.100000000000001" customHeight="1">
      <c r="A119" s="106" t="s">
        <v>160</v>
      </c>
      <c r="B119" s="126" t="s">
        <v>34</v>
      </c>
      <c r="C119" s="111" t="s">
        <v>185</v>
      </c>
      <c r="D119" s="111" t="s">
        <v>19</v>
      </c>
      <c r="E119" s="129">
        <v>46387</v>
      </c>
      <c r="F119" s="129" t="s">
        <v>192</v>
      </c>
      <c r="G119" s="65" t="s">
        <v>7</v>
      </c>
      <c r="H119" s="66">
        <f>H120+H121+H122+H123</f>
        <v>1193.5</v>
      </c>
      <c r="I119" s="66">
        <f>I120+I121+I122+I123</f>
        <v>1159.0999999999999</v>
      </c>
      <c r="J119" s="36">
        <f>J120+J121+J122+J123</f>
        <v>82.1</v>
      </c>
      <c r="K119" s="53"/>
      <c r="L119" s="54">
        <f>L120+L121+L122+L123</f>
        <v>1111.4000000000001</v>
      </c>
      <c r="M119" s="55"/>
    </row>
    <row r="120" spans="1:13" s="22" customFormat="1" ht="20.100000000000001" customHeight="1">
      <c r="A120" s="106"/>
      <c r="B120" s="127"/>
      <c r="C120" s="112"/>
      <c r="D120" s="112"/>
      <c r="E120" s="130"/>
      <c r="F120" s="130"/>
      <c r="G120" s="65" t="s">
        <v>8</v>
      </c>
      <c r="H120" s="66">
        <v>0</v>
      </c>
      <c r="I120" s="66">
        <v>0</v>
      </c>
      <c r="J120" s="52">
        <v>0</v>
      </c>
      <c r="K120" s="53"/>
      <c r="L120" s="54">
        <v>0</v>
      </c>
      <c r="M120" s="55"/>
    </row>
    <row r="121" spans="1:13" s="22" customFormat="1" ht="20.100000000000001" customHeight="1">
      <c r="A121" s="106"/>
      <c r="B121" s="127"/>
      <c r="C121" s="112"/>
      <c r="D121" s="112"/>
      <c r="E121" s="130"/>
      <c r="F121" s="130"/>
      <c r="G121" s="65" t="s">
        <v>9</v>
      </c>
      <c r="H121" s="66">
        <v>0</v>
      </c>
      <c r="I121" s="66">
        <v>0</v>
      </c>
      <c r="J121" s="36">
        <v>0</v>
      </c>
      <c r="K121" s="53"/>
      <c r="L121" s="54">
        <v>0</v>
      </c>
      <c r="M121" s="55"/>
    </row>
    <row r="122" spans="1:13" s="22" customFormat="1" ht="20.100000000000001" customHeight="1">
      <c r="A122" s="106"/>
      <c r="B122" s="127"/>
      <c r="C122" s="112"/>
      <c r="D122" s="112"/>
      <c r="E122" s="130"/>
      <c r="F122" s="130"/>
      <c r="G122" s="65" t="s">
        <v>10</v>
      </c>
      <c r="H122" s="66">
        <f>J122+K122+L122+M122</f>
        <v>1193.5</v>
      </c>
      <c r="I122" s="66">
        <v>1159.0999999999999</v>
      </c>
      <c r="J122" s="52">
        <v>82.1</v>
      </c>
      <c r="K122" s="53"/>
      <c r="L122" s="54">
        <v>1111.4000000000001</v>
      </c>
      <c r="M122" s="55"/>
    </row>
    <row r="123" spans="1:13" s="22" customFormat="1" ht="60.75" customHeight="1">
      <c r="A123" s="106"/>
      <c r="B123" s="128"/>
      <c r="C123" s="113"/>
      <c r="D123" s="113"/>
      <c r="E123" s="131"/>
      <c r="F123" s="131"/>
      <c r="G123" s="65" t="s">
        <v>11</v>
      </c>
      <c r="H123" s="66">
        <v>0</v>
      </c>
      <c r="I123" s="66">
        <v>0</v>
      </c>
      <c r="J123" s="52">
        <v>0</v>
      </c>
      <c r="K123" s="53"/>
      <c r="L123" s="54">
        <v>0</v>
      </c>
      <c r="M123" s="55"/>
    </row>
    <row r="124" spans="1:13" s="22" customFormat="1" ht="130.5" customHeight="1">
      <c r="A124" s="85"/>
      <c r="B124" s="99" t="s">
        <v>111</v>
      </c>
      <c r="C124" s="83" t="s">
        <v>185</v>
      </c>
      <c r="D124" s="69" t="s">
        <v>19</v>
      </c>
      <c r="E124" s="81">
        <v>46326</v>
      </c>
      <c r="F124" s="105" t="s">
        <v>212</v>
      </c>
      <c r="G124" s="69" t="s">
        <v>16</v>
      </c>
      <c r="H124" s="69" t="s">
        <v>16</v>
      </c>
      <c r="I124" s="79" t="s">
        <v>16</v>
      </c>
      <c r="J124" s="32"/>
      <c r="K124" s="33"/>
      <c r="L124" s="34"/>
      <c r="M124" s="35"/>
    </row>
    <row r="125" spans="1:13" s="22" customFormat="1" ht="20.100000000000001" customHeight="1">
      <c r="A125" s="106" t="s">
        <v>161</v>
      </c>
      <c r="B125" s="126" t="s">
        <v>104</v>
      </c>
      <c r="C125" s="111" t="s">
        <v>185</v>
      </c>
      <c r="D125" s="111" t="s">
        <v>19</v>
      </c>
      <c r="E125" s="129">
        <v>46387</v>
      </c>
      <c r="F125" s="129" t="s">
        <v>185</v>
      </c>
      <c r="G125" s="65" t="s">
        <v>7</v>
      </c>
      <c r="H125" s="66">
        <f>H126+H127+H128+H129</f>
        <v>1175.8</v>
      </c>
      <c r="I125" s="66">
        <f>I126+I127+I128+I129</f>
        <v>951.6</v>
      </c>
      <c r="J125" s="36">
        <f>J128</f>
        <v>279.8</v>
      </c>
      <c r="K125" s="53"/>
      <c r="L125" s="54">
        <f>L128</f>
        <v>896</v>
      </c>
      <c r="M125" s="55"/>
    </row>
    <row r="126" spans="1:13" s="22" customFormat="1" ht="20.100000000000001" customHeight="1">
      <c r="A126" s="106"/>
      <c r="B126" s="127"/>
      <c r="C126" s="112"/>
      <c r="D126" s="112"/>
      <c r="E126" s="130"/>
      <c r="F126" s="130"/>
      <c r="G126" s="65" t="s">
        <v>8</v>
      </c>
      <c r="H126" s="66">
        <v>0</v>
      </c>
      <c r="I126" s="66">
        <v>0</v>
      </c>
      <c r="J126" s="52">
        <v>0</v>
      </c>
      <c r="K126" s="53"/>
      <c r="L126" s="54">
        <v>0</v>
      </c>
      <c r="M126" s="55"/>
    </row>
    <row r="127" spans="1:13" s="22" customFormat="1" ht="20.100000000000001" customHeight="1">
      <c r="A127" s="106"/>
      <c r="B127" s="127"/>
      <c r="C127" s="112"/>
      <c r="D127" s="112"/>
      <c r="E127" s="130"/>
      <c r="F127" s="130"/>
      <c r="G127" s="65" t="s">
        <v>9</v>
      </c>
      <c r="H127" s="66">
        <v>0</v>
      </c>
      <c r="I127" s="66">
        <v>0</v>
      </c>
      <c r="J127" s="36">
        <v>0</v>
      </c>
      <c r="K127" s="53"/>
      <c r="L127" s="54">
        <v>0</v>
      </c>
      <c r="M127" s="55"/>
    </row>
    <row r="128" spans="1:13" s="22" customFormat="1" ht="20.100000000000001" customHeight="1">
      <c r="A128" s="106"/>
      <c r="B128" s="127"/>
      <c r="C128" s="112"/>
      <c r="D128" s="112"/>
      <c r="E128" s="130"/>
      <c r="F128" s="130"/>
      <c r="G128" s="65" t="s">
        <v>10</v>
      </c>
      <c r="H128" s="66">
        <f>J128+K128+L128+M128</f>
        <v>1175.8</v>
      </c>
      <c r="I128" s="66">
        <v>951.6</v>
      </c>
      <c r="J128" s="52">
        <v>279.8</v>
      </c>
      <c r="K128" s="53"/>
      <c r="L128" s="54">
        <v>896</v>
      </c>
      <c r="M128" s="55"/>
    </row>
    <row r="129" spans="1:13" s="22" customFormat="1" ht="51" customHeight="1">
      <c r="A129" s="106"/>
      <c r="B129" s="128"/>
      <c r="C129" s="113"/>
      <c r="D129" s="113"/>
      <c r="E129" s="131"/>
      <c r="F129" s="131"/>
      <c r="G129" s="65" t="s">
        <v>11</v>
      </c>
      <c r="H129" s="66">
        <v>0</v>
      </c>
      <c r="I129" s="66">
        <v>0</v>
      </c>
      <c r="J129" s="52">
        <v>0</v>
      </c>
      <c r="K129" s="53"/>
      <c r="L129" s="54">
        <v>0</v>
      </c>
      <c r="M129" s="55"/>
    </row>
    <row r="130" spans="1:13" s="22" customFormat="1" ht="192.75" customHeight="1">
      <c r="A130" s="85"/>
      <c r="B130" s="99" t="s">
        <v>112</v>
      </c>
      <c r="C130" s="83" t="s">
        <v>185</v>
      </c>
      <c r="D130" s="69" t="s">
        <v>19</v>
      </c>
      <c r="E130" s="81">
        <v>46387</v>
      </c>
      <c r="F130" s="105" t="s">
        <v>211</v>
      </c>
      <c r="G130" s="69" t="s">
        <v>16</v>
      </c>
      <c r="H130" s="69" t="s">
        <v>16</v>
      </c>
      <c r="I130" s="79" t="s">
        <v>16</v>
      </c>
      <c r="J130" s="32"/>
      <c r="K130" s="33"/>
      <c r="L130" s="34"/>
      <c r="M130" s="35"/>
    </row>
    <row r="131" spans="1:13" s="22" customFormat="1" ht="20.100000000000001" customHeight="1">
      <c r="A131" s="106" t="s">
        <v>162</v>
      </c>
      <c r="B131" s="126" t="s">
        <v>105</v>
      </c>
      <c r="C131" s="111" t="s">
        <v>185</v>
      </c>
      <c r="D131" s="111" t="s">
        <v>29</v>
      </c>
      <c r="E131" s="129">
        <v>46387</v>
      </c>
      <c r="F131" s="129" t="s">
        <v>185</v>
      </c>
      <c r="G131" s="65" t="s">
        <v>7</v>
      </c>
      <c r="H131" s="66">
        <f>H134</f>
        <v>741.3</v>
      </c>
      <c r="I131" s="66">
        <f>I134</f>
        <v>670.7</v>
      </c>
      <c r="J131" s="36">
        <v>0</v>
      </c>
      <c r="K131" s="53">
        <f>K134</f>
        <v>0</v>
      </c>
      <c r="L131" s="54">
        <f>L134</f>
        <v>741.3</v>
      </c>
      <c r="M131" s="55"/>
    </row>
    <row r="132" spans="1:13" s="22" customFormat="1" ht="20.100000000000001" customHeight="1">
      <c r="A132" s="106"/>
      <c r="B132" s="127"/>
      <c r="C132" s="112"/>
      <c r="D132" s="112"/>
      <c r="E132" s="130"/>
      <c r="F132" s="130"/>
      <c r="G132" s="65" t="s">
        <v>8</v>
      </c>
      <c r="H132" s="66">
        <v>0</v>
      </c>
      <c r="I132" s="66">
        <v>0</v>
      </c>
      <c r="J132" s="52">
        <v>0</v>
      </c>
      <c r="K132" s="53"/>
      <c r="L132" s="54">
        <v>0</v>
      </c>
      <c r="M132" s="55"/>
    </row>
    <row r="133" spans="1:13" s="22" customFormat="1" ht="20.100000000000001" customHeight="1">
      <c r="A133" s="106"/>
      <c r="B133" s="127"/>
      <c r="C133" s="112"/>
      <c r="D133" s="112"/>
      <c r="E133" s="130"/>
      <c r="F133" s="130"/>
      <c r="G133" s="65" t="s">
        <v>9</v>
      </c>
      <c r="H133" s="66">
        <v>0</v>
      </c>
      <c r="I133" s="66">
        <v>0</v>
      </c>
      <c r="J133" s="36">
        <v>0</v>
      </c>
      <c r="K133" s="53"/>
      <c r="L133" s="54">
        <v>0</v>
      </c>
      <c r="M133" s="55"/>
    </row>
    <row r="134" spans="1:13" s="22" customFormat="1" ht="20.100000000000001" customHeight="1">
      <c r="A134" s="106"/>
      <c r="B134" s="127"/>
      <c r="C134" s="112"/>
      <c r="D134" s="112"/>
      <c r="E134" s="130"/>
      <c r="F134" s="130"/>
      <c r="G134" s="65" t="s">
        <v>10</v>
      </c>
      <c r="H134" s="66">
        <f>L134</f>
        <v>741.3</v>
      </c>
      <c r="I134" s="66">
        <v>670.7</v>
      </c>
      <c r="J134" s="52">
        <v>0</v>
      </c>
      <c r="K134" s="53">
        <v>0</v>
      </c>
      <c r="L134" s="54">
        <v>741.3</v>
      </c>
      <c r="M134" s="55"/>
    </row>
    <row r="135" spans="1:13" s="22" customFormat="1" ht="20.100000000000001" customHeight="1">
      <c r="A135" s="106"/>
      <c r="B135" s="128"/>
      <c r="C135" s="113"/>
      <c r="D135" s="113"/>
      <c r="E135" s="131"/>
      <c r="F135" s="131"/>
      <c r="G135" s="65" t="s">
        <v>11</v>
      </c>
      <c r="H135" s="66">
        <v>0</v>
      </c>
      <c r="I135" s="66">
        <v>0</v>
      </c>
      <c r="J135" s="52">
        <v>0</v>
      </c>
      <c r="K135" s="53"/>
      <c r="L135" s="54">
        <v>0</v>
      </c>
      <c r="M135" s="55"/>
    </row>
    <row r="136" spans="1:13" s="22" customFormat="1" ht="117" customHeight="1">
      <c r="A136" s="85"/>
      <c r="B136" s="68" t="s">
        <v>113</v>
      </c>
      <c r="C136" s="92" t="s">
        <v>185</v>
      </c>
      <c r="D136" s="69" t="s">
        <v>29</v>
      </c>
      <c r="E136" s="81">
        <v>46387</v>
      </c>
      <c r="F136" s="101" t="s">
        <v>201</v>
      </c>
      <c r="G136" s="69" t="s">
        <v>16</v>
      </c>
      <c r="H136" s="69" t="s">
        <v>16</v>
      </c>
      <c r="I136" s="79" t="s">
        <v>16</v>
      </c>
      <c r="J136" s="32"/>
      <c r="K136" s="33"/>
      <c r="L136" s="34"/>
      <c r="M136" s="35"/>
    </row>
    <row r="137" spans="1:13" s="22" customFormat="1" ht="12.75">
      <c r="A137" s="106">
        <v>4</v>
      </c>
      <c r="B137" s="108" t="s">
        <v>81</v>
      </c>
      <c r="C137" s="111" t="s">
        <v>16</v>
      </c>
      <c r="D137" s="109" t="s">
        <v>29</v>
      </c>
      <c r="E137" s="110">
        <v>46387</v>
      </c>
      <c r="F137" s="110" t="s">
        <v>16</v>
      </c>
      <c r="G137" s="65" t="s">
        <v>7</v>
      </c>
      <c r="H137" s="66">
        <f>SUM(H138:H141)</f>
        <v>0</v>
      </c>
      <c r="I137" s="66">
        <f>SUM(I138:I141)</f>
        <v>0</v>
      </c>
      <c r="J137" s="36">
        <f>SUM(J138:J141)</f>
        <v>0</v>
      </c>
      <c r="K137" s="36">
        <f>SUM(K138:K141)</f>
        <v>0</v>
      </c>
      <c r="L137" s="50">
        <f>SUM(L138:L141)</f>
        <v>0</v>
      </c>
      <c r="M137" s="51"/>
    </row>
    <row r="138" spans="1:13" s="22" customFormat="1" ht="16.5" customHeight="1">
      <c r="A138" s="106"/>
      <c r="B138" s="108"/>
      <c r="C138" s="112"/>
      <c r="D138" s="109"/>
      <c r="E138" s="110"/>
      <c r="F138" s="110"/>
      <c r="G138" s="65" t="s">
        <v>8</v>
      </c>
      <c r="H138" s="66">
        <v>0</v>
      </c>
      <c r="I138" s="66">
        <v>0</v>
      </c>
      <c r="J138" s="36">
        <v>0</v>
      </c>
      <c r="K138" s="49"/>
      <c r="L138" s="50">
        <f>L143+L149+L155+L161</f>
        <v>0</v>
      </c>
      <c r="M138" s="51"/>
    </row>
    <row r="139" spans="1:13" s="22" customFormat="1" ht="18.75" customHeight="1">
      <c r="A139" s="106"/>
      <c r="B139" s="108"/>
      <c r="C139" s="112"/>
      <c r="D139" s="109"/>
      <c r="E139" s="110"/>
      <c r="F139" s="110"/>
      <c r="G139" s="65" t="s">
        <v>9</v>
      </c>
      <c r="H139" s="66">
        <v>0</v>
      </c>
      <c r="I139" s="66">
        <v>0</v>
      </c>
      <c r="J139" s="36">
        <v>0</v>
      </c>
      <c r="K139" s="49"/>
      <c r="L139" s="50">
        <f>L144</f>
        <v>0</v>
      </c>
      <c r="M139" s="51"/>
    </row>
    <row r="140" spans="1:13" s="22" customFormat="1" ht="21" customHeight="1">
      <c r="A140" s="106"/>
      <c r="B140" s="108"/>
      <c r="C140" s="112"/>
      <c r="D140" s="109"/>
      <c r="E140" s="110"/>
      <c r="F140" s="110"/>
      <c r="G140" s="65" t="s">
        <v>10</v>
      </c>
      <c r="H140" s="66">
        <v>0</v>
      </c>
      <c r="I140" s="66">
        <v>0</v>
      </c>
      <c r="J140" s="36">
        <v>0</v>
      </c>
      <c r="K140" s="36">
        <f>K145+K151+K157+K163</f>
        <v>0</v>
      </c>
      <c r="L140" s="50">
        <f>L145</f>
        <v>0</v>
      </c>
      <c r="M140" s="51"/>
    </row>
    <row r="141" spans="1:13" s="22" customFormat="1" ht="18" customHeight="1">
      <c r="A141" s="106"/>
      <c r="B141" s="108"/>
      <c r="C141" s="113"/>
      <c r="D141" s="109"/>
      <c r="E141" s="110"/>
      <c r="F141" s="110"/>
      <c r="G141" s="65" t="s">
        <v>11</v>
      </c>
      <c r="H141" s="66">
        <v>0</v>
      </c>
      <c r="I141" s="66">
        <v>0</v>
      </c>
      <c r="J141" s="36">
        <v>0</v>
      </c>
      <c r="K141" s="49"/>
      <c r="L141" s="50">
        <f>L146+L152+L158+L164</f>
        <v>0</v>
      </c>
      <c r="M141" s="51"/>
    </row>
    <row r="142" spans="1:13" s="22" customFormat="1" ht="18.75" customHeight="1">
      <c r="A142" s="106" t="s">
        <v>163</v>
      </c>
      <c r="B142" s="108" t="s">
        <v>127</v>
      </c>
      <c r="C142" s="111" t="s">
        <v>186</v>
      </c>
      <c r="D142" s="109" t="s">
        <v>129</v>
      </c>
      <c r="E142" s="110">
        <v>46387</v>
      </c>
      <c r="F142" s="110" t="s">
        <v>193</v>
      </c>
      <c r="G142" s="65" t="s">
        <v>7</v>
      </c>
      <c r="H142" s="66">
        <f>H143+H144+H145+H146</f>
        <v>0</v>
      </c>
      <c r="I142" s="66">
        <f>I143+I144+I145+I146</f>
        <v>0</v>
      </c>
      <c r="J142" s="36">
        <f>J143+J144+J145+J146</f>
        <v>0</v>
      </c>
      <c r="K142" s="49"/>
      <c r="L142" s="50">
        <f>L143+L144+L145+L146</f>
        <v>0</v>
      </c>
      <c r="M142" s="51"/>
    </row>
    <row r="143" spans="1:13" s="22" customFormat="1" ht="18.75" customHeight="1">
      <c r="A143" s="106"/>
      <c r="B143" s="108"/>
      <c r="C143" s="112"/>
      <c r="D143" s="109"/>
      <c r="E143" s="110"/>
      <c r="F143" s="110"/>
      <c r="G143" s="65" t="s">
        <v>8</v>
      </c>
      <c r="H143" s="66">
        <v>0</v>
      </c>
      <c r="I143" s="66">
        <v>0</v>
      </c>
      <c r="J143" s="36">
        <v>0</v>
      </c>
      <c r="K143" s="49"/>
      <c r="L143" s="50">
        <v>0</v>
      </c>
      <c r="M143" s="51"/>
    </row>
    <row r="144" spans="1:13" s="22" customFormat="1" ht="24" customHeight="1">
      <c r="A144" s="106"/>
      <c r="B144" s="108"/>
      <c r="C144" s="112"/>
      <c r="D144" s="109"/>
      <c r="E144" s="110"/>
      <c r="F144" s="110"/>
      <c r="G144" s="65" t="s">
        <v>9</v>
      </c>
      <c r="H144" s="66">
        <v>0</v>
      </c>
      <c r="I144" s="66">
        <v>0</v>
      </c>
      <c r="J144" s="36">
        <v>0</v>
      </c>
      <c r="K144" s="49"/>
      <c r="L144" s="50">
        <v>0</v>
      </c>
      <c r="M144" s="51"/>
    </row>
    <row r="145" spans="1:13" s="22" customFormat="1" ht="26.25" customHeight="1">
      <c r="A145" s="106"/>
      <c r="B145" s="108"/>
      <c r="C145" s="112"/>
      <c r="D145" s="109"/>
      <c r="E145" s="110"/>
      <c r="F145" s="110"/>
      <c r="G145" s="65" t="s">
        <v>10</v>
      </c>
      <c r="H145" s="66">
        <f>J145+L145</f>
        <v>0</v>
      </c>
      <c r="I145" s="66">
        <f>K145+M145</f>
        <v>0</v>
      </c>
      <c r="J145" s="36">
        <v>0</v>
      </c>
      <c r="K145" s="49"/>
      <c r="L145" s="50">
        <v>0</v>
      </c>
      <c r="M145" s="51"/>
    </row>
    <row r="146" spans="1:13" s="22" customFormat="1" ht="54.75" customHeight="1">
      <c r="A146" s="106"/>
      <c r="B146" s="108"/>
      <c r="C146" s="113"/>
      <c r="D146" s="109"/>
      <c r="E146" s="110"/>
      <c r="F146" s="110"/>
      <c r="G146" s="65" t="s">
        <v>11</v>
      </c>
      <c r="H146" s="66">
        <v>0</v>
      </c>
      <c r="I146" s="66">
        <v>0</v>
      </c>
      <c r="J146" s="36">
        <v>0</v>
      </c>
      <c r="K146" s="49"/>
      <c r="L146" s="50">
        <v>0</v>
      </c>
      <c r="M146" s="51"/>
    </row>
    <row r="147" spans="1:13" s="22" customFormat="1" ht="140.25" customHeight="1">
      <c r="A147" s="85"/>
      <c r="B147" s="82" t="s">
        <v>128</v>
      </c>
      <c r="C147" s="93" t="s">
        <v>186</v>
      </c>
      <c r="D147" s="69" t="s">
        <v>129</v>
      </c>
      <c r="E147" s="81">
        <v>46203</v>
      </c>
      <c r="F147" s="97" t="s">
        <v>196</v>
      </c>
      <c r="G147" s="69" t="s">
        <v>16</v>
      </c>
      <c r="H147" s="69" t="s">
        <v>16</v>
      </c>
      <c r="I147" s="79" t="s">
        <v>16</v>
      </c>
      <c r="J147" s="32"/>
      <c r="K147" s="33"/>
      <c r="L147" s="34"/>
      <c r="M147" s="35"/>
    </row>
    <row r="148" spans="1:13" s="22" customFormat="1" ht="12.75" customHeight="1">
      <c r="A148" s="106">
        <v>5</v>
      </c>
      <c r="B148" s="108" t="s">
        <v>58</v>
      </c>
      <c r="C148" s="111" t="s">
        <v>16</v>
      </c>
      <c r="D148" s="109" t="s">
        <v>76</v>
      </c>
      <c r="E148" s="110">
        <v>46387</v>
      </c>
      <c r="F148" s="110" t="s">
        <v>16</v>
      </c>
      <c r="G148" s="65" t="s">
        <v>7</v>
      </c>
      <c r="H148" s="66">
        <f>SUM(H149:H152)</f>
        <v>96339.6</v>
      </c>
      <c r="I148" s="66">
        <f>SUM(I149:I152)</f>
        <v>82792.899999999994</v>
      </c>
      <c r="J148" s="36">
        <f>SUM(J149:J152)</f>
        <v>16413.399999999998</v>
      </c>
      <c r="K148" s="36">
        <f>SUM(K149:K152)</f>
        <v>0</v>
      </c>
      <c r="L148" s="50">
        <f>SUM(L149:L152)</f>
        <v>79926.2</v>
      </c>
      <c r="M148" s="51"/>
    </row>
    <row r="149" spans="1:13" s="22" customFormat="1" ht="16.5" customHeight="1">
      <c r="A149" s="106"/>
      <c r="B149" s="108"/>
      <c r="C149" s="112"/>
      <c r="D149" s="109"/>
      <c r="E149" s="110"/>
      <c r="F149" s="110"/>
      <c r="G149" s="65" t="s">
        <v>8</v>
      </c>
      <c r="H149" s="66">
        <f>H154+H160+H166</f>
        <v>0</v>
      </c>
      <c r="I149" s="66">
        <v>0</v>
      </c>
      <c r="J149" s="36">
        <v>0</v>
      </c>
      <c r="K149" s="49"/>
      <c r="L149" s="50">
        <f>L154+L160+L166+L172</f>
        <v>0</v>
      </c>
      <c r="M149" s="51"/>
    </row>
    <row r="150" spans="1:13" s="22" customFormat="1" ht="18.75" customHeight="1">
      <c r="A150" s="106"/>
      <c r="B150" s="108"/>
      <c r="C150" s="112"/>
      <c r="D150" s="109"/>
      <c r="E150" s="110"/>
      <c r="F150" s="110"/>
      <c r="G150" s="65" t="s">
        <v>9</v>
      </c>
      <c r="H150" s="66">
        <f>H155+H161+H167</f>
        <v>0</v>
      </c>
      <c r="I150" s="66">
        <v>0</v>
      </c>
      <c r="J150" s="36">
        <v>0</v>
      </c>
      <c r="K150" s="49"/>
      <c r="L150" s="50">
        <f>L155+L161+L167+L173</f>
        <v>0</v>
      </c>
      <c r="M150" s="51"/>
    </row>
    <row r="151" spans="1:13" s="22" customFormat="1" ht="21" customHeight="1">
      <c r="A151" s="106"/>
      <c r="B151" s="108"/>
      <c r="C151" s="112"/>
      <c r="D151" s="109"/>
      <c r="E151" s="110"/>
      <c r="F151" s="110"/>
      <c r="G151" s="65" t="s">
        <v>10</v>
      </c>
      <c r="H151" s="66">
        <f>H156+H162+H168+H174</f>
        <v>96339.6</v>
      </c>
      <c r="I151" s="66">
        <f>I156+I162+I168+I174</f>
        <v>82792.899999999994</v>
      </c>
      <c r="J151" s="36">
        <f>J156+J162+J168+J174</f>
        <v>16413.399999999998</v>
      </c>
      <c r="K151" s="36">
        <f>K156+K162+K168+K174</f>
        <v>0</v>
      </c>
      <c r="L151" s="50">
        <f>L156+L162+L168+L174</f>
        <v>79926.2</v>
      </c>
      <c r="M151" s="51"/>
    </row>
    <row r="152" spans="1:13" s="22" customFormat="1" ht="26.25" customHeight="1">
      <c r="A152" s="106"/>
      <c r="B152" s="108"/>
      <c r="C152" s="113"/>
      <c r="D152" s="109"/>
      <c r="E152" s="110"/>
      <c r="F152" s="110"/>
      <c r="G152" s="65" t="s">
        <v>11</v>
      </c>
      <c r="H152" s="66">
        <f>H157+H163+H169</f>
        <v>0</v>
      </c>
      <c r="I152" s="66">
        <v>0</v>
      </c>
      <c r="J152" s="36">
        <v>0</v>
      </c>
      <c r="K152" s="49"/>
      <c r="L152" s="50">
        <f>L157+L163+L169+L175</f>
        <v>0</v>
      </c>
      <c r="M152" s="51"/>
    </row>
    <row r="153" spans="1:13" s="22" customFormat="1" ht="20.100000000000001" customHeight="1">
      <c r="A153" s="106" t="s">
        <v>164</v>
      </c>
      <c r="B153" s="126" t="s">
        <v>35</v>
      </c>
      <c r="C153" s="111" t="s">
        <v>185</v>
      </c>
      <c r="D153" s="111" t="s">
        <v>23</v>
      </c>
      <c r="E153" s="129">
        <v>46387</v>
      </c>
      <c r="F153" s="129" t="s">
        <v>185</v>
      </c>
      <c r="G153" s="65" t="s">
        <v>7</v>
      </c>
      <c r="H153" s="66">
        <f>H154+H155+H156+H157</f>
        <v>44268.3</v>
      </c>
      <c r="I153" s="66">
        <f>I154+I155+I156+I157</f>
        <v>41731.1</v>
      </c>
      <c r="J153" s="36">
        <f>J154+J155+J156+J157</f>
        <v>10350.799999999999</v>
      </c>
      <c r="K153" s="53"/>
      <c r="L153" s="54">
        <f>L154+L155+L156+L157</f>
        <v>33917.5</v>
      </c>
      <c r="M153" s="55"/>
    </row>
    <row r="154" spans="1:13" s="22" customFormat="1" ht="20.100000000000001" customHeight="1">
      <c r="A154" s="106"/>
      <c r="B154" s="127"/>
      <c r="C154" s="112"/>
      <c r="D154" s="112"/>
      <c r="E154" s="130"/>
      <c r="F154" s="130"/>
      <c r="G154" s="65" t="s">
        <v>8</v>
      </c>
      <c r="H154" s="66">
        <v>0</v>
      </c>
      <c r="I154" s="66">
        <v>0</v>
      </c>
      <c r="J154" s="52">
        <v>0</v>
      </c>
      <c r="K154" s="53"/>
      <c r="L154" s="54">
        <v>0</v>
      </c>
      <c r="M154" s="55"/>
    </row>
    <row r="155" spans="1:13" s="22" customFormat="1" ht="20.100000000000001" customHeight="1">
      <c r="A155" s="106"/>
      <c r="B155" s="127"/>
      <c r="C155" s="112"/>
      <c r="D155" s="112"/>
      <c r="E155" s="130"/>
      <c r="F155" s="130"/>
      <c r="G155" s="65" t="s">
        <v>9</v>
      </c>
      <c r="H155" s="66">
        <v>0</v>
      </c>
      <c r="I155" s="66">
        <v>0</v>
      </c>
      <c r="J155" s="36">
        <v>0</v>
      </c>
      <c r="K155" s="53"/>
      <c r="L155" s="54">
        <v>0</v>
      </c>
      <c r="M155" s="55"/>
    </row>
    <row r="156" spans="1:13" s="22" customFormat="1" ht="20.100000000000001" customHeight="1">
      <c r="A156" s="106"/>
      <c r="B156" s="127"/>
      <c r="C156" s="112"/>
      <c r="D156" s="112"/>
      <c r="E156" s="130"/>
      <c r="F156" s="130"/>
      <c r="G156" s="65" t="s">
        <v>10</v>
      </c>
      <c r="H156" s="66">
        <f>J156+L156</f>
        <v>44268.3</v>
      </c>
      <c r="I156" s="66">
        <v>41731.1</v>
      </c>
      <c r="J156" s="52">
        <v>10350.799999999999</v>
      </c>
      <c r="K156" s="53"/>
      <c r="L156" s="54">
        <v>33917.5</v>
      </c>
      <c r="M156" s="55"/>
    </row>
    <row r="157" spans="1:13" s="22" customFormat="1" ht="66" customHeight="1">
      <c r="A157" s="106"/>
      <c r="B157" s="128"/>
      <c r="C157" s="113"/>
      <c r="D157" s="113"/>
      <c r="E157" s="131"/>
      <c r="F157" s="131"/>
      <c r="G157" s="65" t="s">
        <v>11</v>
      </c>
      <c r="H157" s="66">
        <v>0</v>
      </c>
      <c r="I157" s="66">
        <v>0</v>
      </c>
      <c r="J157" s="52">
        <v>0</v>
      </c>
      <c r="K157" s="53"/>
      <c r="L157" s="54">
        <v>0</v>
      </c>
      <c r="M157" s="55"/>
    </row>
    <row r="158" spans="1:13" s="22" customFormat="1" ht="141" customHeight="1">
      <c r="A158" s="85"/>
      <c r="B158" s="68" t="s">
        <v>114</v>
      </c>
      <c r="C158" s="83" t="s">
        <v>186</v>
      </c>
      <c r="D158" s="69" t="s">
        <v>23</v>
      </c>
      <c r="E158" s="81" t="s">
        <v>21</v>
      </c>
      <c r="F158" s="101" t="s">
        <v>202</v>
      </c>
      <c r="G158" s="69" t="s">
        <v>16</v>
      </c>
      <c r="H158" s="69" t="s">
        <v>16</v>
      </c>
      <c r="I158" s="79" t="s">
        <v>16</v>
      </c>
      <c r="J158" s="32"/>
      <c r="K158" s="33"/>
      <c r="L158" s="34"/>
      <c r="M158" s="35"/>
    </row>
    <row r="159" spans="1:13" s="22" customFormat="1" ht="20.100000000000001" customHeight="1">
      <c r="A159" s="106" t="s">
        <v>165</v>
      </c>
      <c r="B159" s="126" t="s">
        <v>36</v>
      </c>
      <c r="C159" s="111" t="s">
        <v>185</v>
      </c>
      <c r="D159" s="111" t="s">
        <v>23</v>
      </c>
      <c r="E159" s="129">
        <v>46387</v>
      </c>
      <c r="F159" s="129" t="s">
        <v>185</v>
      </c>
      <c r="G159" s="65" t="s">
        <v>7</v>
      </c>
      <c r="H159" s="66">
        <f>H160+H161+H162+H163</f>
        <v>38570.300000000003</v>
      </c>
      <c r="I159" s="66">
        <f>I160+I161+I162+I163</f>
        <v>35429.800000000003</v>
      </c>
      <c r="J159" s="36">
        <f>J160+J161+J162+J163</f>
        <v>2518.3000000000002</v>
      </c>
      <c r="K159" s="53"/>
      <c r="L159" s="54">
        <f>L160+L161+L162+L163</f>
        <v>36052</v>
      </c>
      <c r="M159" s="55"/>
    </row>
    <row r="160" spans="1:13" s="22" customFormat="1" ht="20.100000000000001" customHeight="1">
      <c r="A160" s="106"/>
      <c r="B160" s="127"/>
      <c r="C160" s="112"/>
      <c r="D160" s="112"/>
      <c r="E160" s="130"/>
      <c r="F160" s="130"/>
      <c r="G160" s="65" t="s">
        <v>8</v>
      </c>
      <c r="H160" s="66">
        <v>0</v>
      </c>
      <c r="I160" s="66">
        <v>0</v>
      </c>
      <c r="J160" s="52">
        <v>0</v>
      </c>
      <c r="K160" s="53"/>
      <c r="L160" s="54">
        <v>0</v>
      </c>
      <c r="M160" s="55"/>
    </row>
    <row r="161" spans="1:13" s="22" customFormat="1" ht="20.100000000000001" customHeight="1">
      <c r="A161" s="106"/>
      <c r="B161" s="127"/>
      <c r="C161" s="112"/>
      <c r="D161" s="112"/>
      <c r="E161" s="130"/>
      <c r="F161" s="130"/>
      <c r="G161" s="65" t="s">
        <v>9</v>
      </c>
      <c r="H161" s="66">
        <v>0</v>
      </c>
      <c r="I161" s="66">
        <v>0</v>
      </c>
      <c r="J161" s="36">
        <v>0</v>
      </c>
      <c r="K161" s="53"/>
      <c r="L161" s="54">
        <v>0</v>
      </c>
      <c r="M161" s="55"/>
    </row>
    <row r="162" spans="1:13" s="22" customFormat="1" ht="20.100000000000001" customHeight="1">
      <c r="A162" s="106"/>
      <c r="B162" s="127"/>
      <c r="C162" s="112"/>
      <c r="D162" s="112"/>
      <c r="E162" s="130"/>
      <c r="F162" s="130"/>
      <c r="G162" s="65" t="s">
        <v>10</v>
      </c>
      <c r="H162" s="66">
        <f>J162+L162</f>
        <v>38570.300000000003</v>
      </c>
      <c r="I162" s="66">
        <v>35429.800000000003</v>
      </c>
      <c r="J162" s="52">
        <v>2518.3000000000002</v>
      </c>
      <c r="K162" s="53"/>
      <c r="L162" s="54">
        <v>36052</v>
      </c>
      <c r="M162" s="55"/>
    </row>
    <row r="163" spans="1:13" s="22" customFormat="1" ht="55.5" customHeight="1">
      <c r="A163" s="106"/>
      <c r="B163" s="128"/>
      <c r="C163" s="113"/>
      <c r="D163" s="113"/>
      <c r="E163" s="131"/>
      <c r="F163" s="131"/>
      <c r="G163" s="65" t="s">
        <v>11</v>
      </c>
      <c r="H163" s="66">
        <v>0</v>
      </c>
      <c r="I163" s="66">
        <v>0</v>
      </c>
      <c r="J163" s="52">
        <v>0</v>
      </c>
      <c r="K163" s="53"/>
      <c r="L163" s="54">
        <v>0</v>
      </c>
      <c r="M163" s="55"/>
    </row>
    <row r="164" spans="1:13" s="22" customFormat="1" ht="184.5" customHeight="1">
      <c r="A164" s="85"/>
      <c r="B164" s="68" t="s">
        <v>115</v>
      </c>
      <c r="C164" s="83" t="s">
        <v>186</v>
      </c>
      <c r="D164" s="69" t="s">
        <v>23</v>
      </c>
      <c r="E164" s="81" t="s">
        <v>21</v>
      </c>
      <c r="F164" s="101" t="s">
        <v>219</v>
      </c>
      <c r="G164" s="69" t="s">
        <v>16</v>
      </c>
      <c r="H164" s="69" t="s">
        <v>16</v>
      </c>
      <c r="I164" s="79" t="s">
        <v>16</v>
      </c>
      <c r="J164" s="32"/>
      <c r="K164" s="33"/>
      <c r="L164" s="34"/>
      <c r="M164" s="35"/>
    </row>
    <row r="165" spans="1:13" s="22" customFormat="1" ht="20.100000000000001" customHeight="1">
      <c r="A165" s="106" t="s">
        <v>166</v>
      </c>
      <c r="B165" s="126" t="s">
        <v>37</v>
      </c>
      <c r="C165" s="111" t="s">
        <v>185</v>
      </c>
      <c r="D165" s="111" t="s">
        <v>23</v>
      </c>
      <c r="E165" s="129">
        <v>46387</v>
      </c>
      <c r="F165" s="129" t="s">
        <v>185</v>
      </c>
      <c r="G165" s="65" t="s">
        <v>7</v>
      </c>
      <c r="H165" s="66">
        <f>H166+H167+H168+H169</f>
        <v>2090.8000000000002</v>
      </c>
      <c r="I165" s="66">
        <f>I166+I167+I168+I169</f>
        <v>1968.4</v>
      </c>
      <c r="J165" s="36">
        <f>J166+J167+J168+J169</f>
        <v>600</v>
      </c>
      <c r="K165" s="53">
        <f>K166+K167+K168+K169</f>
        <v>0</v>
      </c>
      <c r="L165" s="54">
        <f>L166+L167+L168+L169</f>
        <v>1490.8</v>
      </c>
      <c r="M165" s="55"/>
    </row>
    <row r="166" spans="1:13" s="22" customFormat="1" ht="20.100000000000001" customHeight="1">
      <c r="A166" s="106"/>
      <c r="B166" s="127"/>
      <c r="C166" s="112"/>
      <c r="D166" s="112"/>
      <c r="E166" s="130"/>
      <c r="F166" s="130"/>
      <c r="G166" s="65" t="s">
        <v>8</v>
      </c>
      <c r="H166" s="66">
        <v>0</v>
      </c>
      <c r="I166" s="66">
        <v>0</v>
      </c>
      <c r="J166" s="52">
        <v>0</v>
      </c>
      <c r="K166" s="53"/>
      <c r="L166" s="54">
        <v>0</v>
      </c>
      <c r="M166" s="55"/>
    </row>
    <row r="167" spans="1:13" s="22" customFormat="1" ht="20.100000000000001" customHeight="1">
      <c r="A167" s="106"/>
      <c r="B167" s="127"/>
      <c r="C167" s="112"/>
      <c r="D167" s="112"/>
      <c r="E167" s="130"/>
      <c r="F167" s="130"/>
      <c r="G167" s="65" t="s">
        <v>9</v>
      </c>
      <c r="H167" s="66">
        <v>0</v>
      </c>
      <c r="I167" s="66">
        <v>0</v>
      </c>
      <c r="J167" s="36">
        <v>0</v>
      </c>
      <c r="K167" s="53"/>
      <c r="L167" s="54">
        <v>0</v>
      </c>
      <c r="M167" s="55"/>
    </row>
    <row r="168" spans="1:13" s="22" customFormat="1" ht="20.100000000000001" customHeight="1">
      <c r="A168" s="106"/>
      <c r="B168" s="127"/>
      <c r="C168" s="112"/>
      <c r="D168" s="112"/>
      <c r="E168" s="130"/>
      <c r="F168" s="130"/>
      <c r="G168" s="65" t="s">
        <v>10</v>
      </c>
      <c r="H168" s="66">
        <f>J168+L168+K168</f>
        <v>2090.8000000000002</v>
      </c>
      <c r="I168" s="66">
        <v>1968.4</v>
      </c>
      <c r="J168" s="52">
        <v>600</v>
      </c>
      <c r="K168" s="53">
        <v>0</v>
      </c>
      <c r="L168" s="54">
        <v>1490.8</v>
      </c>
      <c r="M168" s="55"/>
    </row>
    <row r="169" spans="1:13" s="22" customFormat="1" ht="58.5" customHeight="1">
      <c r="A169" s="106"/>
      <c r="B169" s="128"/>
      <c r="C169" s="113"/>
      <c r="D169" s="113"/>
      <c r="E169" s="131"/>
      <c r="F169" s="131"/>
      <c r="G169" s="65" t="s">
        <v>11</v>
      </c>
      <c r="H169" s="66">
        <v>0</v>
      </c>
      <c r="I169" s="66">
        <v>0</v>
      </c>
      <c r="J169" s="52">
        <v>0</v>
      </c>
      <c r="K169" s="53"/>
      <c r="L169" s="54">
        <v>0</v>
      </c>
      <c r="M169" s="55"/>
    </row>
    <row r="170" spans="1:13" s="22" customFormat="1" ht="132" customHeight="1">
      <c r="A170" s="85"/>
      <c r="B170" s="99" t="s">
        <v>116</v>
      </c>
      <c r="C170" s="83" t="s">
        <v>185</v>
      </c>
      <c r="D170" s="69" t="s">
        <v>23</v>
      </c>
      <c r="E170" s="81">
        <v>46387</v>
      </c>
      <c r="F170" s="105" t="s">
        <v>210</v>
      </c>
      <c r="G170" s="69" t="s">
        <v>16</v>
      </c>
      <c r="H170" s="69" t="s">
        <v>16</v>
      </c>
      <c r="I170" s="79" t="s">
        <v>16</v>
      </c>
      <c r="J170" s="32"/>
      <c r="K170" s="33"/>
      <c r="L170" s="34"/>
      <c r="M170" s="35"/>
    </row>
    <row r="171" spans="1:13" s="22" customFormat="1" ht="20.100000000000001" customHeight="1">
      <c r="A171" s="106" t="s">
        <v>167</v>
      </c>
      <c r="B171" s="126" t="s">
        <v>38</v>
      </c>
      <c r="C171" s="111" t="s">
        <v>185</v>
      </c>
      <c r="D171" s="111" t="s">
        <v>79</v>
      </c>
      <c r="E171" s="129">
        <v>46387</v>
      </c>
      <c r="F171" s="129" t="s">
        <v>185</v>
      </c>
      <c r="G171" s="65" t="s">
        <v>7</v>
      </c>
      <c r="H171" s="66">
        <f>J171+K171+L171+M171</f>
        <v>11410.2</v>
      </c>
      <c r="I171" s="66">
        <f>I172+I173+I174+I175</f>
        <v>3663.6</v>
      </c>
      <c r="J171" s="36">
        <f>J174</f>
        <v>2944.3</v>
      </c>
      <c r="K171" s="53"/>
      <c r="L171" s="54">
        <f>L174</f>
        <v>8465.9</v>
      </c>
      <c r="M171" s="55"/>
    </row>
    <row r="172" spans="1:13" s="22" customFormat="1" ht="20.100000000000001" customHeight="1">
      <c r="A172" s="106"/>
      <c r="B172" s="127"/>
      <c r="C172" s="112"/>
      <c r="D172" s="112"/>
      <c r="E172" s="130"/>
      <c r="F172" s="130"/>
      <c r="G172" s="65" t="s">
        <v>8</v>
      </c>
      <c r="H172" s="66">
        <f>J172+K172+L172+M172</f>
        <v>0</v>
      </c>
      <c r="I172" s="66">
        <v>0</v>
      </c>
      <c r="J172" s="52"/>
      <c r="K172" s="53"/>
      <c r="L172" s="54">
        <v>0</v>
      </c>
      <c r="M172" s="55"/>
    </row>
    <row r="173" spans="1:13" s="22" customFormat="1" ht="20.100000000000001" customHeight="1">
      <c r="A173" s="106"/>
      <c r="B173" s="127"/>
      <c r="C173" s="112"/>
      <c r="D173" s="112"/>
      <c r="E173" s="130"/>
      <c r="F173" s="130"/>
      <c r="G173" s="65" t="s">
        <v>9</v>
      </c>
      <c r="H173" s="66">
        <f>J173+K173+L173+M173</f>
        <v>0</v>
      </c>
      <c r="I173" s="66">
        <v>0</v>
      </c>
      <c r="J173" s="36"/>
      <c r="K173" s="53"/>
      <c r="L173" s="54">
        <v>0</v>
      </c>
      <c r="M173" s="55"/>
    </row>
    <row r="174" spans="1:13" s="22" customFormat="1" ht="20.100000000000001" customHeight="1">
      <c r="A174" s="106"/>
      <c r="B174" s="127"/>
      <c r="C174" s="112"/>
      <c r="D174" s="112"/>
      <c r="E174" s="130"/>
      <c r="F174" s="130"/>
      <c r="G174" s="65" t="s">
        <v>10</v>
      </c>
      <c r="H174" s="66">
        <f>J174+K174+L174+M174</f>
        <v>11410.2</v>
      </c>
      <c r="I174" s="66">
        <v>3663.6</v>
      </c>
      <c r="J174" s="52">
        <v>2944.3</v>
      </c>
      <c r="K174" s="53"/>
      <c r="L174" s="54">
        <v>8465.9</v>
      </c>
      <c r="M174" s="55"/>
    </row>
    <row r="175" spans="1:13" s="22" customFormat="1" ht="63.75" customHeight="1">
      <c r="A175" s="106"/>
      <c r="B175" s="128"/>
      <c r="C175" s="113"/>
      <c r="D175" s="113"/>
      <c r="E175" s="131"/>
      <c r="F175" s="131"/>
      <c r="G175" s="65" t="s">
        <v>11</v>
      </c>
      <c r="H175" s="66">
        <f>J175+K175+L175+M175</f>
        <v>0</v>
      </c>
      <c r="I175" s="66">
        <v>0</v>
      </c>
      <c r="J175" s="52"/>
      <c r="K175" s="53"/>
      <c r="L175" s="54">
        <v>0</v>
      </c>
      <c r="M175" s="55"/>
    </row>
    <row r="176" spans="1:13" s="22" customFormat="1" ht="221.25" customHeight="1">
      <c r="A176" s="85"/>
      <c r="B176" s="99" t="s">
        <v>117</v>
      </c>
      <c r="C176" s="83" t="s">
        <v>185</v>
      </c>
      <c r="D176" s="69" t="s">
        <v>78</v>
      </c>
      <c r="E176" s="81">
        <v>46387</v>
      </c>
      <c r="F176" s="103" t="s">
        <v>207</v>
      </c>
      <c r="G176" s="69" t="s">
        <v>16</v>
      </c>
      <c r="H176" s="69" t="s">
        <v>16</v>
      </c>
      <c r="I176" s="79" t="s">
        <v>16</v>
      </c>
      <c r="J176" s="32"/>
      <c r="K176" s="33"/>
      <c r="L176" s="34"/>
      <c r="M176" s="35"/>
    </row>
    <row r="177" spans="1:13" s="22" customFormat="1" ht="12.75" customHeight="1">
      <c r="A177" s="106">
        <v>6</v>
      </c>
      <c r="B177" s="108" t="s">
        <v>80</v>
      </c>
      <c r="C177" s="111" t="s">
        <v>16</v>
      </c>
      <c r="D177" s="109" t="s">
        <v>64</v>
      </c>
      <c r="E177" s="110">
        <v>46387</v>
      </c>
      <c r="F177" s="110" t="s">
        <v>16</v>
      </c>
      <c r="G177" s="65" t="s">
        <v>7</v>
      </c>
      <c r="H177" s="70">
        <f>SUM(H178:H181)</f>
        <v>154893.20000000001</v>
      </c>
      <c r="I177" s="70">
        <f>SUM(I178:I181)</f>
        <v>43534.1</v>
      </c>
      <c r="J177" s="56">
        <f>J178+J179+J180</f>
        <v>4468.8999999999996</v>
      </c>
      <c r="K177" s="56">
        <f>K178+K179+K180</f>
        <v>1253</v>
      </c>
      <c r="L177" s="58">
        <f>SUM(L178:L181)</f>
        <v>149171.30000000002</v>
      </c>
      <c r="M177" s="59"/>
    </row>
    <row r="178" spans="1:13" s="22" customFormat="1" ht="12.75">
      <c r="A178" s="106"/>
      <c r="B178" s="108"/>
      <c r="C178" s="112"/>
      <c r="D178" s="109"/>
      <c r="E178" s="110"/>
      <c r="F178" s="110"/>
      <c r="G178" s="65" t="s">
        <v>8</v>
      </c>
      <c r="H178" s="70">
        <f t="shared" ref="H178:I180" si="14">H183</f>
        <v>49699.7</v>
      </c>
      <c r="I178" s="70">
        <f t="shared" si="14"/>
        <v>15924.5</v>
      </c>
      <c r="J178" s="56">
        <f t="shared" ref="J178:K180" si="15">J183</f>
        <v>1951.5</v>
      </c>
      <c r="K178" s="57"/>
      <c r="L178" s="58">
        <v>47748.2</v>
      </c>
      <c r="M178" s="59"/>
    </row>
    <row r="179" spans="1:13" s="22" customFormat="1" ht="12.75">
      <c r="A179" s="106"/>
      <c r="B179" s="108"/>
      <c r="C179" s="112"/>
      <c r="D179" s="109"/>
      <c r="E179" s="110"/>
      <c r="F179" s="110"/>
      <c r="G179" s="65" t="s">
        <v>9</v>
      </c>
      <c r="H179" s="70">
        <f t="shared" si="14"/>
        <v>49570.200000000004</v>
      </c>
      <c r="I179" s="70">
        <f t="shared" si="14"/>
        <v>15883</v>
      </c>
      <c r="J179" s="56">
        <f t="shared" si="15"/>
        <v>1946.4</v>
      </c>
      <c r="K179" s="57"/>
      <c r="L179" s="58">
        <v>47623.8</v>
      </c>
      <c r="M179" s="59"/>
    </row>
    <row r="180" spans="1:13" s="22" customFormat="1" ht="12.75">
      <c r="A180" s="106"/>
      <c r="B180" s="108"/>
      <c r="C180" s="112"/>
      <c r="D180" s="109"/>
      <c r="E180" s="110"/>
      <c r="F180" s="110"/>
      <c r="G180" s="65" t="s">
        <v>10</v>
      </c>
      <c r="H180" s="70">
        <f t="shared" si="14"/>
        <v>54574.100000000006</v>
      </c>
      <c r="I180" s="70">
        <f t="shared" si="14"/>
        <v>11726.6</v>
      </c>
      <c r="J180" s="56">
        <f t="shared" si="15"/>
        <v>571</v>
      </c>
      <c r="K180" s="56">
        <f t="shared" si="15"/>
        <v>1253</v>
      </c>
      <c r="L180" s="58">
        <f>L185</f>
        <v>52750.100000000006</v>
      </c>
      <c r="M180" s="59"/>
    </row>
    <row r="181" spans="1:13" s="22" customFormat="1" ht="45.75" customHeight="1">
      <c r="A181" s="106"/>
      <c r="B181" s="108"/>
      <c r="C181" s="113"/>
      <c r="D181" s="109"/>
      <c r="E181" s="110"/>
      <c r="F181" s="110"/>
      <c r="G181" s="65" t="s">
        <v>11</v>
      </c>
      <c r="H181" s="66">
        <f>H186</f>
        <v>1049.2</v>
      </c>
      <c r="I181" s="66">
        <v>0</v>
      </c>
      <c r="J181" s="52">
        <v>0</v>
      </c>
      <c r="K181" s="53"/>
      <c r="L181" s="54">
        <f>L186</f>
        <v>1049.2</v>
      </c>
      <c r="M181" s="55"/>
    </row>
    <row r="182" spans="1:13" s="22" customFormat="1" ht="20.100000000000001" customHeight="1">
      <c r="A182" s="106" t="s">
        <v>168</v>
      </c>
      <c r="B182" s="126" t="s">
        <v>88</v>
      </c>
      <c r="C182" s="111" t="s">
        <v>185</v>
      </c>
      <c r="D182" s="111" t="s">
        <v>75</v>
      </c>
      <c r="E182" s="129">
        <v>46387</v>
      </c>
      <c r="F182" s="129" t="s">
        <v>188</v>
      </c>
      <c r="G182" s="65" t="s">
        <v>7</v>
      </c>
      <c r="H182" s="66">
        <f>L182+J182+K182</f>
        <v>154893.20000000001</v>
      </c>
      <c r="I182" s="66">
        <f>I183+I184+I185+I186</f>
        <v>43534.1</v>
      </c>
      <c r="J182" s="36">
        <f>J183+J184+J185+J186</f>
        <v>4468.8999999999996</v>
      </c>
      <c r="K182" s="36">
        <f>K183+K184+K185+K186</f>
        <v>1253</v>
      </c>
      <c r="L182" s="54">
        <f>SUM(L183:L186)</f>
        <v>149171.30000000002</v>
      </c>
      <c r="M182" s="55"/>
    </row>
    <row r="183" spans="1:13" s="22" customFormat="1" ht="20.100000000000001" customHeight="1">
      <c r="A183" s="106"/>
      <c r="B183" s="127"/>
      <c r="C183" s="112"/>
      <c r="D183" s="112"/>
      <c r="E183" s="130"/>
      <c r="F183" s="130"/>
      <c r="G183" s="65" t="s">
        <v>8</v>
      </c>
      <c r="H183" s="66">
        <f>L183+J183</f>
        <v>49699.7</v>
      </c>
      <c r="I183" s="66">
        <v>15924.5</v>
      </c>
      <c r="J183" s="52">
        <v>1951.5</v>
      </c>
      <c r="K183" s="53">
        <v>0</v>
      </c>
      <c r="L183" s="54">
        <v>47748.2</v>
      </c>
      <c r="M183" s="55"/>
    </row>
    <row r="184" spans="1:13" s="22" customFormat="1" ht="20.100000000000001" customHeight="1">
      <c r="A184" s="106"/>
      <c r="B184" s="127"/>
      <c r="C184" s="112"/>
      <c r="D184" s="112"/>
      <c r="E184" s="130"/>
      <c r="F184" s="130"/>
      <c r="G184" s="65" t="s">
        <v>9</v>
      </c>
      <c r="H184" s="66">
        <f>L184+J184</f>
        <v>49570.200000000004</v>
      </c>
      <c r="I184" s="66">
        <v>15883</v>
      </c>
      <c r="J184" s="36">
        <v>1946.4</v>
      </c>
      <c r="K184" s="53">
        <v>0</v>
      </c>
      <c r="L184" s="54">
        <v>47623.8</v>
      </c>
      <c r="M184" s="55"/>
    </row>
    <row r="185" spans="1:13" s="22" customFormat="1" ht="20.100000000000001" customHeight="1">
      <c r="A185" s="106"/>
      <c r="B185" s="127"/>
      <c r="C185" s="112"/>
      <c r="D185" s="112"/>
      <c r="E185" s="130"/>
      <c r="F185" s="130"/>
      <c r="G185" s="65" t="s">
        <v>10</v>
      </c>
      <c r="H185" s="66">
        <f>J185+L185+K185</f>
        <v>54574.100000000006</v>
      </c>
      <c r="I185" s="66">
        <v>11726.6</v>
      </c>
      <c r="J185" s="52">
        <v>571</v>
      </c>
      <c r="K185" s="53">
        <v>1253</v>
      </c>
      <c r="L185" s="54">
        <f>53799.3-L186</f>
        <v>52750.100000000006</v>
      </c>
      <c r="M185" s="55"/>
    </row>
    <row r="186" spans="1:13" s="22" customFormat="1" ht="20.100000000000001" customHeight="1">
      <c r="A186" s="106"/>
      <c r="B186" s="128"/>
      <c r="C186" s="113"/>
      <c r="D186" s="113"/>
      <c r="E186" s="131"/>
      <c r="F186" s="131"/>
      <c r="G186" s="65" t="s">
        <v>11</v>
      </c>
      <c r="H186" s="66">
        <f>L186+J186</f>
        <v>1049.2</v>
      </c>
      <c r="I186" s="66">
        <v>0</v>
      </c>
      <c r="J186" s="52">
        <v>0</v>
      </c>
      <c r="K186" s="53">
        <v>0</v>
      </c>
      <c r="L186" s="54">
        <v>1049.2</v>
      </c>
      <c r="M186" s="55"/>
    </row>
    <row r="187" spans="1:13" s="22" customFormat="1" ht="283.5" customHeight="1">
      <c r="A187" s="85"/>
      <c r="B187" s="68" t="s">
        <v>118</v>
      </c>
      <c r="C187" s="98" t="s">
        <v>186</v>
      </c>
      <c r="D187" s="69" t="s">
        <v>19</v>
      </c>
      <c r="E187" s="81" t="s">
        <v>40</v>
      </c>
      <c r="F187" s="105" t="s">
        <v>220</v>
      </c>
      <c r="G187" s="69" t="s">
        <v>16</v>
      </c>
      <c r="H187" s="69" t="s">
        <v>16</v>
      </c>
      <c r="I187" s="79" t="s">
        <v>16</v>
      </c>
      <c r="J187" s="32"/>
      <c r="K187" s="33"/>
      <c r="L187" s="34"/>
      <c r="M187" s="35"/>
    </row>
    <row r="188" spans="1:13" s="22" customFormat="1" ht="20.100000000000001" customHeight="1">
      <c r="A188" s="106">
        <v>7</v>
      </c>
      <c r="B188" s="108" t="s">
        <v>41</v>
      </c>
      <c r="C188" s="111" t="s">
        <v>185</v>
      </c>
      <c r="D188" s="109" t="s">
        <v>84</v>
      </c>
      <c r="E188" s="110">
        <v>46387</v>
      </c>
      <c r="F188" s="110" t="s">
        <v>185</v>
      </c>
      <c r="G188" s="65" t="s">
        <v>7</v>
      </c>
      <c r="H188" s="66">
        <f t="shared" ref="H188:H196" si="16">J188+K188+L188+M188</f>
        <v>528</v>
      </c>
      <c r="I188" s="66">
        <f>I189+I190+I191+I192</f>
        <v>218</v>
      </c>
      <c r="J188" s="56">
        <f>J189+J190+J191+J192</f>
        <v>528</v>
      </c>
      <c r="K188" s="60">
        <f>K193</f>
        <v>0</v>
      </c>
      <c r="L188" s="58">
        <f>SUM(L189:L192)</f>
        <v>0</v>
      </c>
      <c r="M188" s="59">
        <v>0</v>
      </c>
    </row>
    <row r="189" spans="1:13" s="22" customFormat="1" ht="20.100000000000001" customHeight="1">
      <c r="A189" s="106"/>
      <c r="B189" s="108"/>
      <c r="C189" s="112"/>
      <c r="D189" s="109"/>
      <c r="E189" s="110"/>
      <c r="F189" s="110"/>
      <c r="G189" s="65" t="s">
        <v>8</v>
      </c>
      <c r="H189" s="66">
        <f t="shared" si="16"/>
        <v>0</v>
      </c>
      <c r="I189" s="66">
        <v>0</v>
      </c>
      <c r="J189" s="56">
        <v>0</v>
      </c>
      <c r="K189" s="60">
        <f>K194</f>
        <v>0</v>
      </c>
      <c r="L189" s="58">
        <f t="shared" ref="L189:M192" si="17">L194</f>
        <v>0</v>
      </c>
      <c r="M189" s="59">
        <v>0</v>
      </c>
    </row>
    <row r="190" spans="1:13" s="22" customFormat="1" ht="20.100000000000001" customHeight="1">
      <c r="A190" s="106"/>
      <c r="B190" s="108"/>
      <c r="C190" s="112"/>
      <c r="D190" s="109"/>
      <c r="E190" s="110"/>
      <c r="F190" s="110"/>
      <c r="G190" s="65" t="s">
        <v>9</v>
      </c>
      <c r="H190" s="66">
        <f t="shared" si="16"/>
        <v>0</v>
      </c>
      <c r="I190" s="66">
        <v>0</v>
      </c>
      <c r="J190" s="56">
        <v>0</v>
      </c>
      <c r="K190" s="60">
        <f>K195</f>
        <v>0</v>
      </c>
      <c r="L190" s="58">
        <f t="shared" si="17"/>
        <v>0</v>
      </c>
      <c r="M190" s="59">
        <v>0</v>
      </c>
    </row>
    <row r="191" spans="1:13" s="22" customFormat="1" ht="20.100000000000001" customHeight="1">
      <c r="A191" s="106"/>
      <c r="B191" s="108"/>
      <c r="C191" s="112"/>
      <c r="D191" s="109"/>
      <c r="E191" s="110"/>
      <c r="F191" s="110"/>
      <c r="G191" s="65" t="s">
        <v>10</v>
      </c>
      <c r="H191" s="66">
        <f t="shared" si="16"/>
        <v>528</v>
      </c>
      <c r="I191" s="66">
        <v>218</v>
      </c>
      <c r="J191" s="56">
        <f>J196</f>
        <v>528</v>
      </c>
      <c r="K191" s="56">
        <f>K196</f>
        <v>0</v>
      </c>
      <c r="L191" s="56">
        <f t="shared" si="17"/>
        <v>0</v>
      </c>
      <c r="M191" s="56">
        <f t="shared" si="17"/>
        <v>0</v>
      </c>
    </row>
    <row r="192" spans="1:13" s="22" customFormat="1" ht="161.25" customHeight="1">
      <c r="A192" s="106"/>
      <c r="B192" s="108"/>
      <c r="C192" s="113"/>
      <c r="D192" s="109"/>
      <c r="E192" s="110"/>
      <c r="F192" s="110"/>
      <c r="G192" s="65" t="s">
        <v>11</v>
      </c>
      <c r="H192" s="66">
        <f t="shared" si="16"/>
        <v>0</v>
      </c>
      <c r="I192" s="66">
        <v>0</v>
      </c>
      <c r="J192" s="36">
        <v>0</v>
      </c>
      <c r="K192" s="60">
        <f>K197</f>
        <v>0</v>
      </c>
      <c r="L192" s="54">
        <f t="shared" si="17"/>
        <v>0</v>
      </c>
      <c r="M192" s="55">
        <v>0</v>
      </c>
    </row>
    <row r="193" spans="1:13" s="22" customFormat="1" ht="20.100000000000001" customHeight="1">
      <c r="A193" s="106" t="s">
        <v>169</v>
      </c>
      <c r="B193" s="126" t="s">
        <v>131</v>
      </c>
      <c r="C193" s="111" t="s">
        <v>185</v>
      </c>
      <c r="D193" s="111" t="s">
        <v>85</v>
      </c>
      <c r="E193" s="129">
        <v>46387</v>
      </c>
      <c r="F193" s="129" t="s">
        <v>221</v>
      </c>
      <c r="G193" s="65" t="s">
        <v>7</v>
      </c>
      <c r="H193" s="66">
        <f t="shared" si="16"/>
        <v>528</v>
      </c>
      <c r="I193" s="66">
        <f>I194+I195+I196+I197</f>
        <v>218</v>
      </c>
      <c r="J193" s="36">
        <f>J195+J196+J197</f>
        <v>528</v>
      </c>
      <c r="K193" s="53">
        <f>K195+K196+K197</f>
        <v>0</v>
      </c>
      <c r="L193" s="54">
        <f>L195+L196+L197</f>
        <v>0</v>
      </c>
      <c r="M193" s="55">
        <v>0</v>
      </c>
    </row>
    <row r="194" spans="1:13" s="22" customFormat="1" ht="20.100000000000001" customHeight="1">
      <c r="A194" s="106"/>
      <c r="B194" s="127"/>
      <c r="C194" s="112"/>
      <c r="D194" s="112"/>
      <c r="E194" s="130"/>
      <c r="F194" s="130"/>
      <c r="G194" s="65" t="s">
        <v>8</v>
      </c>
      <c r="H194" s="66">
        <f t="shared" si="16"/>
        <v>0</v>
      </c>
      <c r="I194" s="66">
        <v>0</v>
      </c>
      <c r="J194" s="52">
        <v>0</v>
      </c>
      <c r="K194" s="53">
        <v>0</v>
      </c>
      <c r="L194" s="54">
        <v>0</v>
      </c>
      <c r="M194" s="55">
        <v>0</v>
      </c>
    </row>
    <row r="195" spans="1:13" s="22" customFormat="1" ht="20.100000000000001" customHeight="1">
      <c r="A195" s="106"/>
      <c r="B195" s="127"/>
      <c r="C195" s="112"/>
      <c r="D195" s="112"/>
      <c r="E195" s="130"/>
      <c r="F195" s="130"/>
      <c r="G195" s="65" t="s">
        <v>9</v>
      </c>
      <c r="H195" s="66">
        <f t="shared" si="16"/>
        <v>0</v>
      </c>
      <c r="I195" s="66">
        <v>0</v>
      </c>
      <c r="J195" s="36">
        <v>0</v>
      </c>
      <c r="K195" s="53">
        <v>0</v>
      </c>
      <c r="L195" s="54">
        <v>0</v>
      </c>
      <c r="M195" s="55">
        <v>0</v>
      </c>
    </row>
    <row r="196" spans="1:13" s="22" customFormat="1" ht="20.100000000000001" customHeight="1">
      <c r="A196" s="106"/>
      <c r="B196" s="127"/>
      <c r="C196" s="112"/>
      <c r="D196" s="112"/>
      <c r="E196" s="130"/>
      <c r="F196" s="130"/>
      <c r="G196" s="65" t="s">
        <v>10</v>
      </c>
      <c r="H196" s="66">
        <f t="shared" si="16"/>
        <v>528</v>
      </c>
      <c r="I196" s="66">
        <v>218</v>
      </c>
      <c r="J196" s="52">
        <v>528</v>
      </c>
      <c r="K196" s="53">
        <v>0</v>
      </c>
      <c r="L196" s="54">
        <v>0</v>
      </c>
      <c r="M196" s="55">
        <v>0</v>
      </c>
    </row>
    <row r="197" spans="1:13" s="22" customFormat="1" ht="164.25" customHeight="1">
      <c r="A197" s="106"/>
      <c r="B197" s="128"/>
      <c r="C197" s="113"/>
      <c r="D197" s="113"/>
      <c r="E197" s="131"/>
      <c r="F197" s="131"/>
      <c r="G197" s="65" t="s">
        <v>11</v>
      </c>
      <c r="H197" s="66">
        <v>0</v>
      </c>
      <c r="I197" s="66">
        <v>0</v>
      </c>
      <c r="J197" s="52">
        <v>0</v>
      </c>
      <c r="K197" s="53">
        <f>K199+K200+K201</f>
        <v>0</v>
      </c>
      <c r="L197" s="54">
        <v>0</v>
      </c>
      <c r="M197" s="55">
        <v>0</v>
      </c>
    </row>
    <row r="198" spans="1:13" s="22" customFormat="1" ht="252.75" customHeight="1">
      <c r="A198" s="85"/>
      <c r="B198" s="68" t="s">
        <v>130</v>
      </c>
      <c r="C198" s="83" t="s">
        <v>185</v>
      </c>
      <c r="D198" s="69" t="s">
        <v>85</v>
      </c>
      <c r="E198" s="81">
        <v>46387</v>
      </c>
      <c r="F198" s="84" t="s">
        <v>185</v>
      </c>
      <c r="G198" s="69" t="s">
        <v>16</v>
      </c>
      <c r="H198" s="69" t="s">
        <v>16</v>
      </c>
      <c r="I198" s="79" t="s">
        <v>16</v>
      </c>
      <c r="J198" s="32"/>
      <c r="K198" s="33"/>
      <c r="L198" s="34"/>
      <c r="M198" s="35"/>
    </row>
    <row r="199" spans="1:13" s="22" customFormat="1" ht="20.100000000000001" customHeight="1">
      <c r="A199" s="106">
        <v>8</v>
      </c>
      <c r="B199" s="108" t="s">
        <v>42</v>
      </c>
      <c r="C199" s="111" t="s">
        <v>16</v>
      </c>
      <c r="D199" s="109" t="s">
        <v>89</v>
      </c>
      <c r="E199" s="110">
        <v>46387</v>
      </c>
      <c r="F199" s="110" t="s">
        <v>16</v>
      </c>
      <c r="G199" s="65" t="s">
        <v>7</v>
      </c>
      <c r="H199" s="66">
        <f>J199+L199+M199</f>
        <v>3627</v>
      </c>
      <c r="I199" s="66">
        <f>I200+I201+I202+I203</f>
        <v>0</v>
      </c>
      <c r="J199" s="36">
        <f>J202</f>
        <v>568.9</v>
      </c>
      <c r="K199" s="36">
        <f>K202</f>
        <v>0</v>
      </c>
      <c r="L199" s="36">
        <f>L202</f>
        <v>0</v>
      </c>
      <c r="M199" s="36">
        <f>M202</f>
        <v>3058.1</v>
      </c>
    </row>
    <row r="200" spans="1:13" s="22" customFormat="1" ht="20.100000000000001" customHeight="1">
      <c r="A200" s="106"/>
      <c r="B200" s="108"/>
      <c r="C200" s="112"/>
      <c r="D200" s="109"/>
      <c r="E200" s="110"/>
      <c r="F200" s="110"/>
      <c r="G200" s="65" t="s">
        <v>8</v>
      </c>
      <c r="H200" s="66">
        <f>J200+L200+M200</f>
        <v>0</v>
      </c>
      <c r="I200" s="66">
        <v>0</v>
      </c>
      <c r="J200" s="36"/>
      <c r="K200" s="36"/>
      <c r="L200" s="36">
        <v>0</v>
      </c>
      <c r="M200" s="36">
        <v>0</v>
      </c>
    </row>
    <row r="201" spans="1:13" s="22" customFormat="1" ht="20.100000000000001" customHeight="1">
      <c r="A201" s="106"/>
      <c r="B201" s="108"/>
      <c r="C201" s="112"/>
      <c r="D201" s="109"/>
      <c r="E201" s="110"/>
      <c r="F201" s="110"/>
      <c r="G201" s="65" t="s">
        <v>9</v>
      </c>
      <c r="H201" s="66">
        <f>J201+L201+M201</f>
        <v>0</v>
      </c>
      <c r="I201" s="66">
        <v>0</v>
      </c>
      <c r="J201" s="36"/>
      <c r="K201" s="36"/>
      <c r="L201" s="36">
        <v>0</v>
      </c>
      <c r="M201" s="36">
        <v>0</v>
      </c>
    </row>
    <row r="202" spans="1:13" s="22" customFormat="1" ht="20.100000000000001" customHeight="1">
      <c r="A202" s="106"/>
      <c r="B202" s="108"/>
      <c r="C202" s="112"/>
      <c r="D202" s="109"/>
      <c r="E202" s="110"/>
      <c r="F202" s="110"/>
      <c r="G202" s="65" t="s">
        <v>10</v>
      </c>
      <c r="H202" s="66">
        <f>J202+L202+M202</f>
        <v>3627</v>
      </c>
      <c r="I202" s="66">
        <f>I218+I228</f>
        <v>0</v>
      </c>
      <c r="J202" s="36">
        <f>J228</f>
        <v>568.9</v>
      </c>
      <c r="K202" s="36"/>
      <c r="L202" s="36">
        <f>L234+L240</f>
        <v>0</v>
      </c>
      <c r="M202" s="36">
        <f>M234+M240+M218</f>
        <v>3058.1</v>
      </c>
    </row>
    <row r="203" spans="1:13" s="22" customFormat="1" ht="82.5" customHeight="1">
      <c r="A203" s="106"/>
      <c r="B203" s="108"/>
      <c r="C203" s="113"/>
      <c r="D203" s="109"/>
      <c r="E203" s="110"/>
      <c r="F203" s="110"/>
      <c r="G203" s="65" t="s">
        <v>11</v>
      </c>
      <c r="H203" s="66">
        <f>J203+L203+M203</f>
        <v>0</v>
      </c>
      <c r="I203" s="66">
        <v>0</v>
      </c>
      <c r="J203" s="36"/>
      <c r="K203" s="36"/>
      <c r="L203" s="36">
        <v>0</v>
      </c>
      <c r="M203" s="36">
        <v>0</v>
      </c>
    </row>
    <row r="204" spans="1:13" ht="12.75" hidden="1" customHeight="1">
      <c r="A204" s="85"/>
      <c r="B204" s="108"/>
      <c r="C204" s="80"/>
      <c r="D204" s="109"/>
      <c r="E204" s="110">
        <v>46387</v>
      </c>
      <c r="F204" s="110"/>
      <c r="G204" s="71" t="s">
        <v>7</v>
      </c>
      <c r="H204" s="72"/>
      <c r="I204" s="72"/>
      <c r="J204" s="8"/>
      <c r="K204" s="9"/>
      <c r="L204" s="10"/>
      <c r="M204" s="11"/>
    </row>
    <row r="205" spans="1:13" ht="12.75" hidden="1" customHeight="1">
      <c r="A205" s="85"/>
      <c r="B205" s="108"/>
      <c r="C205" s="80"/>
      <c r="D205" s="109"/>
      <c r="E205" s="109"/>
      <c r="F205" s="109"/>
      <c r="G205" s="71" t="s">
        <v>8</v>
      </c>
      <c r="H205" s="72"/>
      <c r="I205" s="72"/>
      <c r="J205" s="8"/>
      <c r="K205" s="9"/>
      <c r="L205" s="10"/>
      <c r="M205" s="11"/>
    </row>
    <row r="206" spans="1:13" ht="12.75" hidden="1" customHeight="1">
      <c r="A206" s="85"/>
      <c r="B206" s="108"/>
      <c r="C206" s="80"/>
      <c r="D206" s="109"/>
      <c r="E206" s="109"/>
      <c r="F206" s="109"/>
      <c r="G206" s="71" t="s">
        <v>9</v>
      </c>
      <c r="H206" s="72"/>
      <c r="I206" s="72"/>
      <c r="J206" s="8"/>
      <c r="K206" s="9"/>
      <c r="L206" s="10"/>
      <c r="M206" s="11"/>
    </row>
    <row r="207" spans="1:13" ht="12.75" hidden="1" customHeight="1">
      <c r="A207" s="85"/>
      <c r="B207" s="108"/>
      <c r="C207" s="80"/>
      <c r="D207" s="109"/>
      <c r="E207" s="109"/>
      <c r="F207" s="109"/>
      <c r="G207" s="71" t="s">
        <v>10</v>
      </c>
      <c r="H207" s="73"/>
      <c r="I207" s="73"/>
      <c r="J207" s="8"/>
      <c r="K207" s="9"/>
      <c r="L207" s="10"/>
      <c r="M207" s="11"/>
    </row>
    <row r="208" spans="1:13" ht="12.75" hidden="1" customHeight="1">
      <c r="A208" s="85"/>
      <c r="B208" s="108"/>
      <c r="C208" s="80"/>
      <c r="D208" s="109"/>
      <c r="E208" s="109"/>
      <c r="F208" s="109"/>
      <c r="G208" s="71" t="s">
        <v>11</v>
      </c>
      <c r="H208" s="72"/>
      <c r="I208" s="72"/>
      <c r="J208" s="8"/>
      <c r="K208" s="9"/>
      <c r="L208" s="10"/>
      <c r="M208" s="11"/>
    </row>
    <row r="209" spans="1:13" ht="12.75" hidden="1" customHeight="1">
      <c r="A209" s="85"/>
      <c r="B209" s="68"/>
      <c r="C209" s="80"/>
      <c r="D209" s="69"/>
      <c r="E209" s="74">
        <v>45077</v>
      </c>
      <c r="F209" s="74"/>
      <c r="G209" s="71" t="s">
        <v>43</v>
      </c>
      <c r="H209" s="72"/>
      <c r="I209" s="72"/>
      <c r="J209" s="8"/>
      <c r="K209" s="9"/>
      <c r="L209" s="10"/>
      <c r="M209" s="11"/>
    </row>
    <row r="210" spans="1:13" ht="12.75" hidden="1" customHeight="1">
      <c r="A210" s="85"/>
      <c r="B210" s="108"/>
      <c r="C210" s="80"/>
      <c r="D210" s="109"/>
      <c r="E210" s="110">
        <v>46387</v>
      </c>
      <c r="F210" s="110"/>
      <c r="G210" s="65" t="s">
        <v>7</v>
      </c>
      <c r="H210" s="72"/>
      <c r="I210" s="72"/>
      <c r="J210" s="8"/>
      <c r="K210" s="9"/>
      <c r="L210" s="10"/>
      <c r="M210" s="11"/>
    </row>
    <row r="211" spans="1:13" ht="12.75" hidden="1" customHeight="1">
      <c r="A211" s="85"/>
      <c r="B211" s="108"/>
      <c r="C211" s="80"/>
      <c r="D211" s="109"/>
      <c r="E211" s="110"/>
      <c r="F211" s="110"/>
      <c r="G211" s="65" t="s">
        <v>8</v>
      </c>
      <c r="H211" s="72"/>
      <c r="I211" s="72"/>
      <c r="J211" s="8"/>
      <c r="K211" s="9"/>
      <c r="L211" s="10"/>
      <c r="M211" s="11"/>
    </row>
    <row r="212" spans="1:13" ht="12.75" hidden="1" customHeight="1">
      <c r="A212" s="85"/>
      <c r="B212" s="108"/>
      <c r="C212" s="80"/>
      <c r="D212" s="109"/>
      <c r="E212" s="110"/>
      <c r="F212" s="110"/>
      <c r="G212" s="65" t="s">
        <v>9</v>
      </c>
      <c r="H212" s="72"/>
      <c r="I212" s="72"/>
      <c r="J212" s="8"/>
      <c r="K212" s="9"/>
      <c r="L212" s="10"/>
      <c r="M212" s="11"/>
    </row>
    <row r="213" spans="1:13" ht="12.75" hidden="1" customHeight="1">
      <c r="A213" s="85"/>
      <c r="B213" s="108"/>
      <c r="C213" s="80"/>
      <c r="D213" s="109"/>
      <c r="E213" s="110"/>
      <c r="F213" s="110"/>
      <c r="G213" s="65" t="s">
        <v>10</v>
      </c>
      <c r="H213" s="72"/>
      <c r="I213" s="72"/>
      <c r="J213" s="8"/>
      <c r="K213" s="9"/>
      <c r="L213" s="10"/>
      <c r="M213" s="11"/>
    </row>
    <row r="214" spans="1:13" ht="12.75" hidden="1" customHeight="1">
      <c r="A214" s="85"/>
      <c r="B214" s="108"/>
      <c r="C214" s="80"/>
      <c r="D214" s="109"/>
      <c r="E214" s="110"/>
      <c r="F214" s="110"/>
      <c r="G214" s="65" t="s">
        <v>11</v>
      </c>
      <c r="H214" s="72"/>
      <c r="I214" s="72"/>
      <c r="J214" s="8"/>
      <c r="K214" s="9"/>
      <c r="L214" s="10"/>
      <c r="M214" s="11"/>
    </row>
    <row r="215" spans="1:13" s="22" customFormat="1" ht="20.100000000000001" customHeight="1">
      <c r="A215" s="106" t="s">
        <v>170</v>
      </c>
      <c r="B215" s="126" t="s">
        <v>135</v>
      </c>
      <c r="C215" s="111" t="s">
        <v>185</v>
      </c>
      <c r="D215" s="111" t="s">
        <v>90</v>
      </c>
      <c r="E215" s="129">
        <v>46387</v>
      </c>
      <c r="F215" s="129" t="s">
        <v>188</v>
      </c>
      <c r="G215" s="65" t="s">
        <v>7</v>
      </c>
      <c r="H215" s="66">
        <f>J215+K215+L215+M215</f>
        <v>3058.1</v>
      </c>
      <c r="I215" s="66">
        <f>I216+I217+I218+I219</f>
        <v>0</v>
      </c>
      <c r="J215" s="36">
        <v>0</v>
      </c>
      <c r="K215" s="53"/>
      <c r="L215" s="54">
        <v>0</v>
      </c>
      <c r="M215" s="55">
        <f>SUM(M216:M219)</f>
        <v>3058.1</v>
      </c>
    </row>
    <row r="216" spans="1:13" s="22" customFormat="1" ht="20.100000000000001" customHeight="1">
      <c r="A216" s="106"/>
      <c r="B216" s="127"/>
      <c r="C216" s="112"/>
      <c r="D216" s="112"/>
      <c r="E216" s="130"/>
      <c r="F216" s="130"/>
      <c r="G216" s="65" t="s">
        <v>8</v>
      </c>
      <c r="H216" s="66">
        <f>J216+K216+L216+M216</f>
        <v>0</v>
      </c>
      <c r="I216" s="66">
        <v>0</v>
      </c>
      <c r="J216" s="52">
        <v>0</v>
      </c>
      <c r="K216" s="53"/>
      <c r="L216" s="54">
        <v>0</v>
      </c>
      <c r="M216" s="55">
        <v>0</v>
      </c>
    </row>
    <row r="217" spans="1:13" s="22" customFormat="1" ht="20.100000000000001" customHeight="1">
      <c r="A217" s="106"/>
      <c r="B217" s="127"/>
      <c r="C217" s="112"/>
      <c r="D217" s="112"/>
      <c r="E217" s="130"/>
      <c r="F217" s="130"/>
      <c r="G217" s="65" t="s">
        <v>9</v>
      </c>
      <c r="H217" s="66">
        <f>J217+K217+L217+M217</f>
        <v>0</v>
      </c>
      <c r="I217" s="66">
        <v>0</v>
      </c>
      <c r="J217" s="36">
        <v>0</v>
      </c>
      <c r="K217" s="53"/>
      <c r="L217" s="54">
        <v>0</v>
      </c>
      <c r="M217" s="55">
        <v>0</v>
      </c>
    </row>
    <row r="218" spans="1:13" s="22" customFormat="1" ht="20.100000000000001" customHeight="1">
      <c r="A218" s="106"/>
      <c r="B218" s="127"/>
      <c r="C218" s="112"/>
      <c r="D218" s="112"/>
      <c r="E218" s="130"/>
      <c r="F218" s="130"/>
      <c r="G218" s="65" t="s">
        <v>10</v>
      </c>
      <c r="H218" s="66">
        <f>J218+K218+L218+M218</f>
        <v>3058.1</v>
      </c>
      <c r="I218" s="66">
        <v>0</v>
      </c>
      <c r="J218" s="52">
        <v>0</v>
      </c>
      <c r="K218" s="53"/>
      <c r="L218" s="54">
        <v>0</v>
      </c>
      <c r="M218" s="55">
        <v>3058.1</v>
      </c>
    </row>
    <row r="219" spans="1:13" s="22" customFormat="1" ht="20.100000000000001" customHeight="1">
      <c r="A219" s="106"/>
      <c r="B219" s="128"/>
      <c r="C219" s="113"/>
      <c r="D219" s="113"/>
      <c r="E219" s="131"/>
      <c r="F219" s="131"/>
      <c r="G219" s="65" t="s">
        <v>11</v>
      </c>
      <c r="H219" s="66">
        <f>J219+K219+L219+M219</f>
        <v>0</v>
      </c>
      <c r="I219" s="66">
        <v>0</v>
      </c>
      <c r="J219" s="52">
        <v>0</v>
      </c>
      <c r="K219" s="53"/>
      <c r="L219" s="54">
        <v>0</v>
      </c>
      <c r="M219" s="55">
        <v>0</v>
      </c>
    </row>
    <row r="220" spans="1:13" s="22" customFormat="1" ht="12.75">
      <c r="A220" s="114"/>
      <c r="B220" s="126" t="s">
        <v>119</v>
      </c>
      <c r="C220" s="111" t="s">
        <v>185</v>
      </c>
      <c r="D220" s="111" t="s">
        <v>91</v>
      </c>
      <c r="E220" s="129">
        <v>46387</v>
      </c>
      <c r="F220" s="129" t="s">
        <v>203</v>
      </c>
      <c r="G220" s="139" t="s">
        <v>43</v>
      </c>
      <c r="H220" s="139" t="s">
        <v>43</v>
      </c>
      <c r="I220" s="139" t="s">
        <v>16</v>
      </c>
      <c r="J220" s="151"/>
      <c r="K220" s="142"/>
      <c r="L220" s="145"/>
      <c r="M220" s="148"/>
    </row>
    <row r="221" spans="1:13" s="22" customFormat="1" ht="12.75">
      <c r="A221" s="115"/>
      <c r="B221" s="127"/>
      <c r="C221" s="112"/>
      <c r="D221" s="112"/>
      <c r="E221" s="130"/>
      <c r="F221" s="130"/>
      <c r="G221" s="140"/>
      <c r="H221" s="140"/>
      <c r="I221" s="140"/>
      <c r="J221" s="152"/>
      <c r="K221" s="143"/>
      <c r="L221" s="146"/>
      <c r="M221" s="149"/>
    </row>
    <row r="222" spans="1:13" s="22" customFormat="1" ht="12.75">
      <c r="A222" s="115"/>
      <c r="B222" s="127"/>
      <c r="C222" s="112"/>
      <c r="D222" s="112"/>
      <c r="E222" s="130"/>
      <c r="F222" s="130"/>
      <c r="G222" s="140"/>
      <c r="H222" s="140"/>
      <c r="I222" s="140"/>
      <c r="J222" s="152"/>
      <c r="K222" s="143"/>
      <c r="L222" s="146"/>
      <c r="M222" s="149"/>
    </row>
    <row r="223" spans="1:13" s="22" customFormat="1" ht="12.75">
      <c r="A223" s="115"/>
      <c r="B223" s="127"/>
      <c r="C223" s="112"/>
      <c r="D223" s="112"/>
      <c r="E223" s="130"/>
      <c r="F223" s="130"/>
      <c r="G223" s="140"/>
      <c r="H223" s="140"/>
      <c r="I223" s="140"/>
      <c r="J223" s="152"/>
      <c r="K223" s="143"/>
      <c r="L223" s="146"/>
      <c r="M223" s="149"/>
    </row>
    <row r="224" spans="1:13" s="22" customFormat="1" ht="84" customHeight="1">
      <c r="A224" s="116"/>
      <c r="B224" s="128"/>
      <c r="C224" s="113"/>
      <c r="D224" s="113"/>
      <c r="E224" s="131"/>
      <c r="F224" s="131"/>
      <c r="G224" s="141"/>
      <c r="H224" s="141"/>
      <c r="I224" s="141"/>
      <c r="J224" s="153"/>
      <c r="K224" s="144"/>
      <c r="L224" s="147"/>
      <c r="M224" s="150"/>
    </row>
    <row r="225" spans="1:13" s="22" customFormat="1" ht="20.100000000000001" customHeight="1">
      <c r="A225" s="106" t="s">
        <v>171</v>
      </c>
      <c r="B225" s="126" t="s">
        <v>106</v>
      </c>
      <c r="C225" s="111" t="s">
        <v>185</v>
      </c>
      <c r="D225" s="111" t="s">
        <v>65</v>
      </c>
      <c r="E225" s="129">
        <v>46387</v>
      </c>
      <c r="F225" s="129" t="s">
        <v>188</v>
      </c>
      <c r="G225" s="65" t="s">
        <v>7</v>
      </c>
      <c r="H225" s="66">
        <f>J225+K225+L225+M225</f>
        <v>568.9</v>
      </c>
      <c r="I225" s="66">
        <f>I226+I227+I228+I229</f>
        <v>0</v>
      </c>
      <c r="J225" s="36">
        <f>J228</f>
        <v>568.9</v>
      </c>
      <c r="K225" s="53"/>
      <c r="L225" s="54"/>
      <c r="M225" s="55"/>
    </row>
    <row r="226" spans="1:13" s="22" customFormat="1" ht="20.100000000000001" customHeight="1">
      <c r="A226" s="106"/>
      <c r="B226" s="127"/>
      <c r="C226" s="112"/>
      <c r="D226" s="112"/>
      <c r="E226" s="130"/>
      <c r="F226" s="130"/>
      <c r="G226" s="65" t="s">
        <v>8</v>
      </c>
      <c r="H226" s="66">
        <f>J226+K226+L226+M226</f>
        <v>0</v>
      </c>
      <c r="I226" s="66">
        <v>0</v>
      </c>
      <c r="J226" s="52"/>
      <c r="K226" s="53"/>
      <c r="L226" s="54"/>
      <c r="M226" s="55"/>
    </row>
    <row r="227" spans="1:13" s="22" customFormat="1" ht="20.100000000000001" customHeight="1">
      <c r="A227" s="106"/>
      <c r="B227" s="127"/>
      <c r="C227" s="112"/>
      <c r="D227" s="112"/>
      <c r="E227" s="130"/>
      <c r="F227" s="130"/>
      <c r="G227" s="65" t="s">
        <v>9</v>
      </c>
      <c r="H227" s="66">
        <f>J227+K227+L227+M227</f>
        <v>0</v>
      </c>
      <c r="I227" s="66">
        <v>0</v>
      </c>
      <c r="J227" s="36">
        <v>0</v>
      </c>
      <c r="K227" s="53"/>
      <c r="L227" s="54"/>
      <c r="M227" s="55"/>
    </row>
    <row r="228" spans="1:13" s="22" customFormat="1" ht="20.100000000000001" customHeight="1">
      <c r="A228" s="106"/>
      <c r="B228" s="127"/>
      <c r="C228" s="112"/>
      <c r="D228" s="112"/>
      <c r="E228" s="130"/>
      <c r="F228" s="130"/>
      <c r="G228" s="65" t="s">
        <v>10</v>
      </c>
      <c r="H228" s="66">
        <f>J228+K228+L228+M228</f>
        <v>568.9</v>
      </c>
      <c r="I228" s="66">
        <v>0</v>
      </c>
      <c r="J228" s="52">
        <v>568.9</v>
      </c>
      <c r="K228" s="53"/>
      <c r="L228" s="54"/>
      <c r="M228" s="55"/>
    </row>
    <row r="229" spans="1:13" s="22" customFormat="1" ht="20.100000000000001" customHeight="1">
      <c r="A229" s="106"/>
      <c r="B229" s="128"/>
      <c r="C229" s="113"/>
      <c r="D229" s="113"/>
      <c r="E229" s="131"/>
      <c r="F229" s="131"/>
      <c r="G229" s="65" t="s">
        <v>11</v>
      </c>
      <c r="H229" s="66">
        <f>J229+K229+L229+M229</f>
        <v>0</v>
      </c>
      <c r="I229" s="66">
        <v>0</v>
      </c>
      <c r="J229" s="52"/>
      <c r="K229" s="53"/>
      <c r="L229" s="54"/>
      <c r="M229" s="55"/>
    </row>
    <row r="230" spans="1:13" s="22" customFormat="1" ht="65.25" customHeight="1">
      <c r="A230" s="85"/>
      <c r="B230" s="68" t="s">
        <v>139</v>
      </c>
      <c r="C230" s="86" t="s">
        <v>185</v>
      </c>
      <c r="D230" s="69" t="s">
        <v>65</v>
      </c>
      <c r="E230" s="81">
        <v>46387</v>
      </c>
      <c r="F230" s="87" t="s">
        <v>188</v>
      </c>
      <c r="G230" s="69" t="s">
        <v>16</v>
      </c>
      <c r="H230" s="73" t="s">
        <v>16</v>
      </c>
      <c r="I230" s="73" t="s">
        <v>16</v>
      </c>
      <c r="J230" s="12"/>
      <c r="K230" s="13"/>
      <c r="L230" s="14"/>
      <c r="M230" s="15"/>
    </row>
    <row r="231" spans="1:13" s="22" customFormat="1" ht="21" customHeight="1">
      <c r="A231" s="106" t="s">
        <v>172</v>
      </c>
      <c r="B231" s="108" t="s">
        <v>107</v>
      </c>
      <c r="C231" s="139" t="s">
        <v>185</v>
      </c>
      <c r="D231" s="109" t="s">
        <v>129</v>
      </c>
      <c r="E231" s="110">
        <v>46387</v>
      </c>
      <c r="F231" s="110" t="s">
        <v>188</v>
      </c>
      <c r="G231" s="65" t="s">
        <v>7</v>
      </c>
      <c r="H231" s="73">
        <f t="shared" ref="H231:I235" si="18">J231+K231+L231+M231</f>
        <v>0</v>
      </c>
      <c r="I231" s="73">
        <f t="shared" si="18"/>
        <v>0</v>
      </c>
      <c r="J231" s="8">
        <f>J234</f>
        <v>0</v>
      </c>
      <c r="K231" s="9"/>
      <c r="L231" s="10">
        <f>L234</f>
        <v>0</v>
      </c>
      <c r="M231" s="11"/>
    </row>
    <row r="232" spans="1:13" s="22" customFormat="1" ht="18.75" customHeight="1">
      <c r="A232" s="106"/>
      <c r="B232" s="108"/>
      <c r="C232" s="140"/>
      <c r="D232" s="109"/>
      <c r="E232" s="110"/>
      <c r="F232" s="110"/>
      <c r="G232" s="65" t="s">
        <v>8</v>
      </c>
      <c r="H232" s="73">
        <f t="shared" si="18"/>
        <v>0</v>
      </c>
      <c r="I232" s="73">
        <f t="shared" si="18"/>
        <v>0</v>
      </c>
      <c r="J232" s="8"/>
      <c r="K232" s="9"/>
      <c r="L232" s="10"/>
      <c r="M232" s="11"/>
    </row>
    <row r="233" spans="1:13" s="22" customFormat="1" ht="18.75" customHeight="1">
      <c r="A233" s="106"/>
      <c r="B233" s="108"/>
      <c r="C233" s="140"/>
      <c r="D233" s="109"/>
      <c r="E233" s="110"/>
      <c r="F233" s="110"/>
      <c r="G233" s="65" t="s">
        <v>9</v>
      </c>
      <c r="H233" s="73">
        <f t="shared" si="18"/>
        <v>0</v>
      </c>
      <c r="I233" s="73">
        <f t="shared" si="18"/>
        <v>0</v>
      </c>
      <c r="J233" s="8"/>
      <c r="K233" s="9"/>
      <c r="L233" s="10"/>
      <c r="M233" s="11"/>
    </row>
    <row r="234" spans="1:13" s="22" customFormat="1" ht="27.75" customHeight="1">
      <c r="A234" s="106"/>
      <c r="B234" s="108"/>
      <c r="C234" s="140"/>
      <c r="D234" s="109"/>
      <c r="E234" s="110"/>
      <c r="F234" s="110"/>
      <c r="G234" s="65" t="s">
        <v>10</v>
      </c>
      <c r="H234" s="73">
        <f t="shared" si="18"/>
        <v>0</v>
      </c>
      <c r="I234" s="73">
        <f t="shared" si="18"/>
        <v>0</v>
      </c>
      <c r="J234" s="8">
        <v>0</v>
      </c>
      <c r="K234" s="9"/>
      <c r="L234" s="10">
        <v>0</v>
      </c>
      <c r="M234" s="11"/>
    </row>
    <row r="235" spans="1:13" s="22" customFormat="1" ht="63" customHeight="1">
      <c r="A235" s="106"/>
      <c r="B235" s="108"/>
      <c r="C235" s="141"/>
      <c r="D235" s="109"/>
      <c r="E235" s="110"/>
      <c r="F235" s="110"/>
      <c r="G235" s="65" t="s">
        <v>11</v>
      </c>
      <c r="H235" s="73">
        <f t="shared" si="18"/>
        <v>0</v>
      </c>
      <c r="I235" s="73">
        <f t="shared" si="18"/>
        <v>0</v>
      </c>
      <c r="J235" s="8"/>
      <c r="K235" s="9"/>
      <c r="L235" s="10"/>
      <c r="M235" s="11"/>
    </row>
    <row r="236" spans="1:13" s="22" customFormat="1" ht="134.25" customHeight="1">
      <c r="A236" s="85"/>
      <c r="B236" s="68" t="s">
        <v>132</v>
      </c>
      <c r="C236" s="83" t="s">
        <v>185</v>
      </c>
      <c r="D236" s="69" t="s">
        <v>129</v>
      </c>
      <c r="E236" s="81">
        <v>46387</v>
      </c>
      <c r="F236" s="87" t="s">
        <v>188</v>
      </c>
      <c r="G236" s="69" t="s">
        <v>16</v>
      </c>
      <c r="H236" s="73" t="s">
        <v>16</v>
      </c>
      <c r="I236" s="73" t="s">
        <v>16</v>
      </c>
      <c r="J236" s="12"/>
      <c r="K236" s="13"/>
      <c r="L236" s="14"/>
      <c r="M236" s="15"/>
    </row>
    <row r="237" spans="1:13" s="22" customFormat="1" ht="12.75" customHeight="1">
      <c r="A237" s="106" t="s">
        <v>173</v>
      </c>
      <c r="B237" s="108" t="s">
        <v>134</v>
      </c>
      <c r="C237" s="111" t="s">
        <v>185</v>
      </c>
      <c r="D237" s="109" t="s">
        <v>129</v>
      </c>
      <c r="E237" s="110">
        <v>46387</v>
      </c>
      <c r="F237" s="110" t="s">
        <v>185</v>
      </c>
      <c r="G237" s="65" t="s">
        <v>7</v>
      </c>
      <c r="H237" s="72">
        <f t="shared" ref="H237:I241" si="19">J237+K237+L237+M237</f>
        <v>0</v>
      </c>
      <c r="I237" s="72">
        <f t="shared" si="19"/>
        <v>0</v>
      </c>
      <c r="J237" s="8">
        <f>J240</f>
        <v>0</v>
      </c>
      <c r="K237" s="9"/>
      <c r="L237" s="10">
        <f>L240</f>
        <v>0</v>
      </c>
      <c r="M237" s="11"/>
    </row>
    <row r="238" spans="1:13" s="22" customFormat="1" ht="12.75">
      <c r="A238" s="106"/>
      <c r="B238" s="108"/>
      <c r="C238" s="112"/>
      <c r="D238" s="109"/>
      <c r="E238" s="110"/>
      <c r="F238" s="110"/>
      <c r="G238" s="65" t="s">
        <v>8</v>
      </c>
      <c r="H238" s="72">
        <f t="shared" si="19"/>
        <v>0</v>
      </c>
      <c r="I238" s="72">
        <f t="shared" si="19"/>
        <v>0</v>
      </c>
      <c r="J238" s="8"/>
      <c r="K238" s="9"/>
      <c r="L238" s="10"/>
      <c r="M238" s="11"/>
    </row>
    <row r="239" spans="1:13" s="22" customFormat="1" ht="12.75">
      <c r="A239" s="106"/>
      <c r="B239" s="108"/>
      <c r="C239" s="112"/>
      <c r="D239" s="109"/>
      <c r="E239" s="110"/>
      <c r="F239" s="110"/>
      <c r="G239" s="65" t="s">
        <v>9</v>
      </c>
      <c r="H239" s="72">
        <f t="shared" si="19"/>
        <v>0</v>
      </c>
      <c r="I239" s="72">
        <f t="shared" si="19"/>
        <v>0</v>
      </c>
      <c r="J239" s="8"/>
      <c r="K239" s="9"/>
      <c r="L239" s="10"/>
      <c r="M239" s="11"/>
    </row>
    <row r="240" spans="1:13" s="22" customFormat="1" ht="12.75">
      <c r="A240" s="106"/>
      <c r="B240" s="108"/>
      <c r="C240" s="112"/>
      <c r="D240" s="109"/>
      <c r="E240" s="110"/>
      <c r="F240" s="110"/>
      <c r="G240" s="65" t="s">
        <v>10</v>
      </c>
      <c r="H240" s="72">
        <f t="shared" si="19"/>
        <v>0</v>
      </c>
      <c r="I240" s="72">
        <f t="shared" si="19"/>
        <v>0</v>
      </c>
      <c r="J240" s="8">
        <v>0</v>
      </c>
      <c r="K240" s="9"/>
      <c r="L240" s="10">
        <v>0</v>
      </c>
      <c r="M240" s="11"/>
    </row>
    <row r="241" spans="1:13" s="22" customFormat="1" ht="88.5" customHeight="1">
      <c r="A241" s="106"/>
      <c r="B241" s="108"/>
      <c r="C241" s="113"/>
      <c r="D241" s="109"/>
      <c r="E241" s="110"/>
      <c r="F241" s="110"/>
      <c r="G241" s="65" t="s">
        <v>11</v>
      </c>
      <c r="H241" s="72">
        <f t="shared" si="19"/>
        <v>0</v>
      </c>
      <c r="I241" s="72">
        <f t="shared" si="19"/>
        <v>0</v>
      </c>
      <c r="J241" s="8"/>
      <c r="K241" s="9"/>
      <c r="L241" s="10"/>
      <c r="M241" s="11"/>
    </row>
    <row r="242" spans="1:13" s="22" customFormat="1" ht="149.25" customHeight="1">
      <c r="A242" s="85"/>
      <c r="B242" s="68" t="s">
        <v>133</v>
      </c>
      <c r="C242" s="83" t="s">
        <v>185</v>
      </c>
      <c r="D242" s="69" t="s">
        <v>129</v>
      </c>
      <c r="E242" s="81">
        <v>46387</v>
      </c>
      <c r="F242" s="84" t="s">
        <v>185</v>
      </c>
      <c r="G242" s="69" t="s">
        <v>16</v>
      </c>
      <c r="H242" s="73" t="s">
        <v>16</v>
      </c>
      <c r="I242" s="73" t="s">
        <v>16</v>
      </c>
      <c r="J242" s="12"/>
      <c r="K242" s="13"/>
      <c r="L242" s="14"/>
      <c r="M242" s="15"/>
    </row>
    <row r="243" spans="1:13" s="22" customFormat="1" ht="12.75" customHeight="1">
      <c r="A243" s="106">
        <v>9</v>
      </c>
      <c r="B243" s="108" t="s">
        <v>136</v>
      </c>
      <c r="C243" s="111" t="s">
        <v>16</v>
      </c>
      <c r="D243" s="109" t="s">
        <v>77</v>
      </c>
      <c r="E243" s="110">
        <v>46387</v>
      </c>
      <c r="F243" s="110" t="s">
        <v>185</v>
      </c>
      <c r="G243" s="65" t="s">
        <v>7</v>
      </c>
      <c r="H243" s="70">
        <f>H248</f>
        <v>46225</v>
      </c>
      <c r="I243" s="70">
        <f>I244+I245+I246+I247</f>
        <v>43944.5</v>
      </c>
      <c r="J243" s="56"/>
      <c r="K243" s="60"/>
      <c r="L243" s="58">
        <f>L248</f>
        <v>46225</v>
      </c>
      <c r="M243" s="59"/>
    </row>
    <row r="244" spans="1:13" s="23" customFormat="1" ht="12.75">
      <c r="A244" s="106"/>
      <c r="B244" s="108"/>
      <c r="C244" s="112"/>
      <c r="D244" s="109"/>
      <c r="E244" s="110"/>
      <c r="F244" s="110"/>
      <c r="G244" s="65" t="s">
        <v>8</v>
      </c>
      <c r="H244" s="70">
        <f>H249</f>
        <v>0</v>
      </c>
      <c r="I244" s="70">
        <v>0</v>
      </c>
      <c r="J244" s="56"/>
      <c r="K244" s="57"/>
      <c r="L244" s="58"/>
      <c r="M244" s="59"/>
    </row>
    <row r="245" spans="1:13" s="23" customFormat="1" ht="12.75">
      <c r="A245" s="106"/>
      <c r="B245" s="108"/>
      <c r="C245" s="112"/>
      <c r="D245" s="109"/>
      <c r="E245" s="110"/>
      <c r="F245" s="110"/>
      <c r="G245" s="65" t="s">
        <v>9</v>
      </c>
      <c r="H245" s="70">
        <f>H250</f>
        <v>0</v>
      </c>
      <c r="I245" s="70">
        <v>0</v>
      </c>
      <c r="J245" s="56"/>
      <c r="K245" s="57"/>
      <c r="L245" s="58"/>
      <c r="M245" s="59"/>
    </row>
    <row r="246" spans="1:13" s="23" customFormat="1" ht="12.75">
      <c r="A246" s="106"/>
      <c r="B246" s="108"/>
      <c r="C246" s="112"/>
      <c r="D246" s="109"/>
      <c r="E246" s="110"/>
      <c r="F246" s="110"/>
      <c r="G246" s="65" t="s">
        <v>10</v>
      </c>
      <c r="H246" s="70">
        <f>L246</f>
        <v>46225</v>
      </c>
      <c r="I246" s="70">
        <f>I251</f>
        <v>43944.5</v>
      </c>
      <c r="J246" s="56"/>
      <c r="K246" s="57"/>
      <c r="L246" s="58">
        <f>L251</f>
        <v>46225</v>
      </c>
      <c r="M246" s="59"/>
    </row>
    <row r="247" spans="1:13" s="23" customFormat="1" ht="12.75">
      <c r="A247" s="106"/>
      <c r="B247" s="108"/>
      <c r="C247" s="113"/>
      <c r="D247" s="109"/>
      <c r="E247" s="110"/>
      <c r="F247" s="110"/>
      <c r="G247" s="65" t="s">
        <v>11</v>
      </c>
      <c r="H247" s="70">
        <f>H252</f>
        <v>0</v>
      </c>
      <c r="I247" s="70">
        <v>0</v>
      </c>
      <c r="J247" s="36"/>
      <c r="K247" s="53"/>
      <c r="L247" s="54"/>
      <c r="M247" s="55"/>
    </row>
    <row r="248" spans="1:13" s="23" customFormat="1" ht="12.75">
      <c r="A248" s="107" t="s">
        <v>174</v>
      </c>
      <c r="B248" s="108" t="s">
        <v>137</v>
      </c>
      <c r="C248" s="111" t="s">
        <v>185</v>
      </c>
      <c r="D248" s="109" t="s">
        <v>44</v>
      </c>
      <c r="E248" s="110">
        <v>46387</v>
      </c>
      <c r="F248" s="110" t="s">
        <v>185</v>
      </c>
      <c r="G248" s="65" t="s">
        <v>7</v>
      </c>
      <c r="H248" s="73">
        <f>J248+K248+L248+M248</f>
        <v>46225</v>
      </c>
      <c r="I248" s="73">
        <f>I249+I250+I251+I252</f>
        <v>43944.5</v>
      </c>
      <c r="J248" s="56"/>
      <c r="K248" s="60"/>
      <c r="L248" s="58">
        <f>L251</f>
        <v>46225</v>
      </c>
      <c r="M248" s="59"/>
    </row>
    <row r="249" spans="1:13" s="22" customFormat="1" ht="12.75">
      <c r="A249" s="107"/>
      <c r="B249" s="108"/>
      <c r="C249" s="112"/>
      <c r="D249" s="109"/>
      <c r="E249" s="110"/>
      <c r="F249" s="110"/>
      <c r="G249" s="65" t="s">
        <v>8</v>
      </c>
      <c r="H249" s="73">
        <f>J249+K249+L249+M249</f>
        <v>0</v>
      </c>
      <c r="I249" s="73">
        <v>0</v>
      </c>
      <c r="J249" s="52"/>
      <c r="K249" s="53"/>
      <c r="L249" s="54"/>
      <c r="M249" s="55"/>
    </row>
    <row r="250" spans="1:13" s="22" customFormat="1" ht="12.75">
      <c r="A250" s="107"/>
      <c r="B250" s="108"/>
      <c r="C250" s="112"/>
      <c r="D250" s="109"/>
      <c r="E250" s="110"/>
      <c r="F250" s="110"/>
      <c r="G250" s="65" t="s">
        <v>9</v>
      </c>
      <c r="H250" s="73">
        <f>J250+K250+L250+M250</f>
        <v>0</v>
      </c>
      <c r="I250" s="73">
        <v>0</v>
      </c>
      <c r="J250" s="36"/>
      <c r="K250" s="53"/>
      <c r="L250" s="54"/>
      <c r="M250" s="55"/>
    </row>
    <row r="251" spans="1:13" s="22" customFormat="1" ht="12.75">
      <c r="A251" s="107"/>
      <c r="B251" s="108"/>
      <c r="C251" s="112"/>
      <c r="D251" s="109"/>
      <c r="E251" s="110"/>
      <c r="F251" s="110"/>
      <c r="G251" s="65" t="s">
        <v>10</v>
      </c>
      <c r="H251" s="73">
        <f>J251+K251+L251+M251</f>
        <v>46225</v>
      </c>
      <c r="I251" s="73">
        <v>43944.5</v>
      </c>
      <c r="J251" s="36"/>
      <c r="K251" s="53"/>
      <c r="L251" s="54">
        <v>46225</v>
      </c>
      <c r="M251" s="55"/>
    </row>
    <row r="252" spans="1:13" s="22" customFormat="1" ht="35.25" customHeight="1">
      <c r="A252" s="107"/>
      <c r="B252" s="108"/>
      <c r="C252" s="113"/>
      <c r="D252" s="109"/>
      <c r="E252" s="110"/>
      <c r="F252" s="110"/>
      <c r="G252" s="65" t="s">
        <v>11</v>
      </c>
      <c r="H252" s="73">
        <f>J252+K252+L252+M252</f>
        <v>0</v>
      </c>
      <c r="I252" s="73">
        <v>0</v>
      </c>
      <c r="J252" s="36"/>
      <c r="K252" s="53"/>
      <c r="L252" s="54"/>
      <c r="M252" s="55"/>
    </row>
    <row r="253" spans="1:13" s="22" customFormat="1" ht="90.75" customHeight="1">
      <c r="A253" s="85"/>
      <c r="B253" s="68" t="s">
        <v>120</v>
      </c>
      <c r="C253" s="89" t="s">
        <v>185</v>
      </c>
      <c r="D253" s="69" t="s">
        <v>44</v>
      </c>
      <c r="E253" s="81">
        <v>46387</v>
      </c>
      <c r="F253" s="102" t="s">
        <v>204</v>
      </c>
      <c r="G253" s="69" t="s">
        <v>16</v>
      </c>
      <c r="H253" s="69" t="s">
        <v>16</v>
      </c>
      <c r="I253" s="79" t="s">
        <v>16</v>
      </c>
      <c r="J253" s="32"/>
      <c r="K253" s="33"/>
      <c r="L253" s="34"/>
      <c r="M253" s="35"/>
    </row>
    <row r="254" spans="1:13" s="22" customFormat="1" ht="12.75" customHeight="1">
      <c r="A254" s="117" t="s">
        <v>59</v>
      </c>
      <c r="B254" s="118"/>
      <c r="C254" s="118"/>
      <c r="D254" s="118"/>
      <c r="E254" s="118"/>
      <c r="F254" s="118"/>
      <c r="G254" s="118"/>
      <c r="H254" s="118"/>
      <c r="I254" s="119"/>
      <c r="J254" s="36"/>
      <c r="K254" s="49"/>
      <c r="L254" s="50">
        <f>L257</f>
        <v>37.9</v>
      </c>
      <c r="M254" s="51"/>
    </row>
    <row r="255" spans="1:13" s="22" customFormat="1" ht="5.25" customHeight="1">
      <c r="A255" s="120"/>
      <c r="B255" s="121"/>
      <c r="C255" s="121"/>
      <c r="D255" s="121"/>
      <c r="E255" s="121"/>
      <c r="F255" s="121"/>
      <c r="G255" s="121"/>
      <c r="H255" s="121"/>
      <c r="I255" s="122"/>
      <c r="J255" s="36"/>
      <c r="K255" s="49"/>
      <c r="L255" s="50"/>
      <c r="M255" s="51"/>
    </row>
    <row r="256" spans="1:13" s="22" customFormat="1" ht="9" hidden="1" customHeight="1">
      <c r="A256" s="120"/>
      <c r="B256" s="121"/>
      <c r="C256" s="121"/>
      <c r="D256" s="121"/>
      <c r="E256" s="121"/>
      <c r="F256" s="121"/>
      <c r="G256" s="121"/>
      <c r="H256" s="121"/>
      <c r="I256" s="122"/>
      <c r="J256" s="36"/>
      <c r="K256" s="49"/>
      <c r="L256" s="50"/>
      <c r="M256" s="51"/>
    </row>
    <row r="257" spans="1:13" s="22" customFormat="1" ht="6" hidden="1" customHeight="1">
      <c r="A257" s="120"/>
      <c r="B257" s="121"/>
      <c r="C257" s="121"/>
      <c r="D257" s="121"/>
      <c r="E257" s="121"/>
      <c r="F257" s="121"/>
      <c r="G257" s="121"/>
      <c r="H257" s="121"/>
      <c r="I257" s="122"/>
      <c r="J257" s="36"/>
      <c r="K257" s="49"/>
      <c r="L257" s="50">
        <f>L267</f>
        <v>37.9</v>
      </c>
      <c r="M257" s="51"/>
    </row>
    <row r="258" spans="1:13" s="22" customFormat="1" ht="12.75">
      <c r="A258" s="123"/>
      <c r="B258" s="124"/>
      <c r="C258" s="124"/>
      <c r="D258" s="124"/>
      <c r="E258" s="124"/>
      <c r="F258" s="124"/>
      <c r="G258" s="124"/>
      <c r="H258" s="124"/>
      <c r="I258" s="125"/>
      <c r="J258" s="36"/>
      <c r="K258" s="49"/>
      <c r="L258" s="50"/>
      <c r="M258" s="51"/>
    </row>
    <row r="259" spans="1:13" s="22" customFormat="1" ht="24.95" customHeight="1">
      <c r="A259" s="106">
        <v>10</v>
      </c>
      <c r="B259" s="108" t="s">
        <v>60</v>
      </c>
      <c r="C259" s="111" t="s">
        <v>16</v>
      </c>
      <c r="D259" s="109" t="s">
        <v>71</v>
      </c>
      <c r="E259" s="110">
        <v>46387</v>
      </c>
      <c r="F259" s="110" t="s">
        <v>16</v>
      </c>
      <c r="G259" s="65" t="s">
        <v>7</v>
      </c>
      <c r="H259" s="66">
        <f>H261+H262</f>
        <v>37.9</v>
      </c>
      <c r="I259" s="66">
        <f>I260+I261+I262+I263</f>
        <v>37.9</v>
      </c>
      <c r="J259" s="52"/>
      <c r="K259" s="53"/>
      <c r="L259" s="54">
        <f>L261+L262</f>
        <v>37.9</v>
      </c>
      <c r="M259" s="55"/>
    </row>
    <row r="260" spans="1:13" s="22" customFormat="1" ht="24.95" customHeight="1">
      <c r="A260" s="106"/>
      <c r="B260" s="108"/>
      <c r="C260" s="112"/>
      <c r="D260" s="109"/>
      <c r="E260" s="110"/>
      <c r="F260" s="110"/>
      <c r="G260" s="65" t="s">
        <v>8</v>
      </c>
      <c r="H260" s="66">
        <v>0</v>
      </c>
      <c r="I260" s="66">
        <v>0</v>
      </c>
      <c r="J260" s="52"/>
      <c r="K260" s="53"/>
      <c r="L260" s="54"/>
      <c r="M260" s="55"/>
    </row>
    <row r="261" spans="1:13" s="22" customFormat="1" ht="24.95" customHeight="1">
      <c r="A261" s="106"/>
      <c r="B261" s="108"/>
      <c r="C261" s="112"/>
      <c r="D261" s="109"/>
      <c r="E261" s="110"/>
      <c r="F261" s="110"/>
      <c r="G261" s="65" t="s">
        <v>9</v>
      </c>
      <c r="H261" s="66">
        <f>H266+H278+H290+H301</f>
        <v>0</v>
      </c>
      <c r="I261" s="66">
        <v>0</v>
      </c>
      <c r="J261" s="52"/>
      <c r="K261" s="53"/>
      <c r="L261" s="54">
        <v>0</v>
      </c>
      <c r="M261" s="55"/>
    </row>
    <row r="262" spans="1:13" s="22" customFormat="1" ht="24.95" customHeight="1">
      <c r="A262" s="106"/>
      <c r="B262" s="108"/>
      <c r="C262" s="112"/>
      <c r="D262" s="109"/>
      <c r="E262" s="110"/>
      <c r="F262" s="110"/>
      <c r="G262" s="65" t="s">
        <v>10</v>
      </c>
      <c r="H262" s="66">
        <f>H267+H279+H291+H302</f>
        <v>37.9</v>
      </c>
      <c r="I262" s="66">
        <f>I267</f>
        <v>37.9</v>
      </c>
      <c r="J262" s="52"/>
      <c r="K262" s="53"/>
      <c r="L262" s="54">
        <f>L267</f>
        <v>37.9</v>
      </c>
      <c r="M262" s="55"/>
    </row>
    <row r="263" spans="1:13" s="22" customFormat="1" ht="147" customHeight="1">
      <c r="A263" s="106"/>
      <c r="B263" s="108"/>
      <c r="C263" s="113"/>
      <c r="D263" s="109"/>
      <c r="E263" s="110"/>
      <c r="F263" s="110"/>
      <c r="G263" s="65" t="s">
        <v>11</v>
      </c>
      <c r="H263" s="66">
        <v>0</v>
      </c>
      <c r="I263" s="66">
        <v>0</v>
      </c>
      <c r="J263" s="52"/>
      <c r="K263" s="53"/>
      <c r="L263" s="54"/>
      <c r="M263" s="55"/>
    </row>
    <row r="264" spans="1:13" s="22" customFormat="1" ht="24.95" customHeight="1">
      <c r="A264" s="106" t="s">
        <v>175</v>
      </c>
      <c r="B264" s="108" t="s">
        <v>61</v>
      </c>
      <c r="C264" s="111" t="s">
        <v>185</v>
      </c>
      <c r="D264" s="109" t="s">
        <v>72</v>
      </c>
      <c r="E264" s="110">
        <v>46387</v>
      </c>
      <c r="F264" s="110" t="s">
        <v>185</v>
      </c>
      <c r="G264" s="65" t="s">
        <v>7</v>
      </c>
      <c r="H264" s="66">
        <f>H265+H266+H267+H268</f>
        <v>37.9</v>
      </c>
      <c r="I264" s="66">
        <f>I265+I266+I267+I268</f>
        <v>37.9</v>
      </c>
      <c r="J264" s="36">
        <v>0</v>
      </c>
      <c r="K264" s="49"/>
      <c r="L264" s="50">
        <v>0</v>
      </c>
      <c r="M264" s="51">
        <v>0</v>
      </c>
    </row>
    <row r="265" spans="1:13" s="22" customFormat="1" ht="24.95" customHeight="1">
      <c r="A265" s="106"/>
      <c r="B265" s="108"/>
      <c r="C265" s="112"/>
      <c r="D265" s="109"/>
      <c r="E265" s="110"/>
      <c r="F265" s="110"/>
      <c r="G265" s="65" t="s">
        <v>8</v>
      </c>
      <c r="H265" s="66">
        <v>0</v>
      </c>
      <c r="I265" s="66">
        <v>0</v>
      </c>
      <c r="J265" s="36">
        <v>0</v>
      </c>
      <c r="K265" s="49"/>
      <c r="L265" s="50">
        <v>0</v>
      </c>
      <c r="M265" s="51">
        <v>0</v>
      </c>
    </row>
    <row r="266" spans="1:13" s="22" customFormat="1" ht="24.95" customHeight="1">
      <c r="A266" s="106"/>
      <c r="B266" s="108"/>
      <c r="C266" s="112"/>
      <c r="D266" s="109"/>
      <c r="E266" s="110"/>
      <c r="F266" s="110"/>
      <c r="G266" s="65" t="s">
        <v>9</v>
      </c>
      <c r="H266" s="66">
        <f>J266+L266</f>
        <v>0</v>
      </c>
      <c r="I266" s="66">
        <v>0</v>
      </c>
      <c r="J266" s="36">
        <v>0</v>
      </c>
      <c r="K266" s="49"/>
      <c r="L266" s="50">
        <v>0</v>
      </c>
      <c r="M266" s="51">
        <v>0</v>
      </c>
    </row>
    <row r="267" spans="1:13" s="22" customFormat="1" ht="24.95" customHeight="1">
      <c r="A267" s="106"/>
      <c r="B267" s="108"/>
      <c r="C267" s="112"/>
      <c r="D267" s="109"/>
      <c r="E267" s="110"/>
      <c r="F267" s="110"/>
      <c r="G267" s="65" t="s">
        <v>10</v>
      </c>
      <c r="H267" s="66">
        <f>L267+J267</f>
        <v>37.9</v>
      </c>
      <c r="I267" s="66">
        <v>37.9</v>
      </c>
      <c r="J267" s="36">
        <v>0</v>
      </c>
      <c r="K267" s="49"/>
      <c r="L267" s="50">
        <v>37.9</v>
      </c>
      <c r="M267" s="51">
        <v>0</v>
      </c>
    </row>
    <row r="268" spans="1:13" s="22" customFormat="1" ht="170.25" customHeight="1">
      <c r="A268" s="106"/>
      <c r="B268" s="108"/>
      <c r="C268" s="113"/>
      <c r="D268" s="109"/>
      <c r="E268" s="110"/>
      <c r="F268" s="110"/>
      <c r="G268" s="65" t="s">
        <v>11</v>
      </c>
      <c r="H268" s="66">
        <v>0</v>
      </c>
      <c r="I268" s="66">
        <v>0</v>
      </c>
      <c r="J268" s="36">
        <v>0</v>
      </c>
      <c r="K268" s="49"/>
      <c r="L268" s="50">
        <v>0</v>
      </c>
      <c r="M268" s="51">
        <v>0</v>
      </c>
    </row>
    <row r="269" spans="1:13" s="22" customFormat="1" ht="269.25" customHeight="1">
      <c r="A269" s="85"/>
      <c r="B269" s="68" t="s">
        <v>121</v>
      </c>
      <c r="C269" s="91" t="s">
        <v>186</v>
      </c>
      <c r="D269" s="69" t="s">
        <v>73</v>
      </c>
      <c r="E269" s="84" t="s">
        <v>28</v>
      </c>
      <c r="F269" s="94" t="s">
        <v>222</v>
      </c>
      <c r="G269" s="69" t="s">
        <v>16</v>
      </c>
      <c r="H269" s="69" t="s">
        <v>16</v>
      </c>
      <c r="I269" s="79" t="s">
        <v>16</v>
      </c>
      <c r="J269" s="32"/>
      <c r="K269" s="33"/>
      <c r="L269" s="34"/>
      <c r="M269" s="35"/>
    </row>
    <row r="270" spans="1:13" s="22" customFormat="1" ht="223.5" customHeight="1">
      <c r="A270" s="85"/>
      <c r="B270" s="68" t="s">
        <v>122</v>
      </c>
      <c r="C270" s="83" t="s">
        <v>186</v>
      </c>
      <c r="D270" s="69" t="s">
        <v>19</v>
      </c>
      <c r="E270" s="84" t="s">
        <v>45</v>
      </c>
      <c r="F270" s="84" t="s">
        <v>223</v>
      </c>
      <c r="G270" s="69" t="s">
        <v>16</v>
      </c>
      <c r="H270" s="69" t="s">
        <v>16</v>
      </c>
      <c r="I270" s="79" t="s">
        <v>16</v>
      </c>
      <c r="J270" s="32"/>
      <c r="K270" s="33"/>
      <c r="L270" s="34"/>
      <c r="M270" s="35"/>
    </row>
    <row r="271" spans="1:13" s="22" customFormat="1" ht="20.100000000000001" customHeight="1">
      <c r="A271" s="106">
        <v>11</v>
      </c>
      <c r="B271" s="108" t="s">
        <v>86</v>
      </c>
      <c r="C271" s="111" t="s">
        <v>16</v>
      </c>
      <c r="D271" s="109" t="s">
        <v>138</v>
      </c>
      <c r="E271" s="110">
        <v>46387</v>
      </c>
      <c r="F271" s="110" t="s">
        <v>16</v>
      </c>
      <c r="G271" s="65" t="s">
        <v>7</v>
      </c>
      <c r="H271" s="66">
        <v>0</v>
      </c>
      <c r="I271" s="66">
        <v>0</v>
      </c>
      <c r="J271" s="52"/>
      <c r="K271" s="53"/>
      <c r="L271" s="54"/>
      <c r="M271" s="55"/>
    </row>
    <row r="272" spans="1:13" s="22" customFormat="1" ht="20.100000000000001" customHeight="1">
      <c r="A272" s="106"/>
      <c r="B272" s="108"/>
      <c r="C272" s="112"/>
      <c r="D272" s="109"/>
      <c r="E272" s="110"/>
      <c r="F272" s="110"/>
      <c r="G272" s="65" t="s">
        <v>8</v>
      </c>
      <c r="H272" s="66">
        <v>0</v>
      </c>
      <c r="I272" s="66">
        <v>0</v>
      </c>
      <c r="J272" s="52"/>
      <c r="K272" s="53"/>
      <c r="L272" s="54"/>
      <c r="M272" s="55"/>
    </row>
    <row r="273" spans="1:13" s="22" customFormat="1" ht="20.100000000000001" customHeight="1">
      <c r="A273" s="106"/>
      <c r="B273" s="108"/>
      <c r="C273" s="112"/>
      <c r="D273" s="109"/>
      <c r="E273" s="110"/>
      <c r="F273" s="110"/>
      <c r="G273" s="65" t="s">
        <v>9</v>
      </c>
      <c r="H273" s="66">
        <v>0</v>
      </c>
      <c r="I273" s="66">
        <v>0</v>
      </c>
      <c r="J273" s="52"/>
      <c r="K273" s="53"/>
      <c r="L273" s="54"/>
      <c r="M273" s="55"/>
    </row>
    <row r="274" spans="1:13" s="22" customFormat="1" ht="20.100000000000001" customHeight="1">
      <c r="A274" s="106"/>
      <c r="B274" s="108"/>
      <c r="C274" s="112"/>
      <c r="D274" s="109"/>
      <c r="E274" s="110"/>
      <c r="F274" s="110"/>
      <c r="G274" s="65" t="s">
        <v>10</v>
      </c>
      <c r="H274" s="66">
        <v>0</v>
      </c>
      <c r="I274" s="66">
        <v>0</v>
      </c>
      <c r="J274" s="52"/>
      <c r="K274" s="53"/>
      <c r="L274" s="54"/>
      <c r="M274" s="55"/>
    </row>
    <row r="275" spans="1:13" s="22" customFormat="1" ht="94.5" customHeight="1">
      <c r="A275" s="106"/>
      <c r="B275" s="108"/>
      <c r="C275" s="113"/>
      <c r="D275" s="109"/>
      <c r="E275" s="110"/>
      <c r="F275" s="110"/>
      <c r="G275" s="65" t="s">
        <v>11</v>
      </c>
      <c r="H275" s="66">
        <f>H311</f>
        <v>0</v>
      </c>
      <c r="I275" s="66">
        <f>I311</f>
        <v>0</v>
      </c>
      <c r="J275" s="52"/>
      <c r="K275" s="53"/>
      <c r="L275" s="54"/>
      <c r="M275" s="55"/>
    </row>
    <row r="276" spans="1:13" s="22" customFormat="1" ht="20.100000000000001" customHeight="1">
      <c r="A276" s="106" t="s">
        <v>176</v>
      </c>
      <c r="B276" s="108" t="s">
        <v>46</v>
      </c>
      <c r="C276" s="111" t="s">
        <v>185</v>
      </c>
      <c r="D276" s="109" t="s">
        <v>47</v>
      </c>
      <c r="E276" s="110">
        <v>46387</v>
      </c>
      <c r="F276" s="110" t="s">
        <v>185</v>
      </c>
      <c r="G276" s="65" t="s">
        <v>7</v>
      </c>
      <c r="H276" s="66">
        <f>H277+H278+H279+H280</f>
        <v>0</v>
      </c>
      <c r="I276" s="66">
        <f>I277+I278+I279+I280</f>
        <v>0</v>
      </c>
      <c r="J276" s="36"/>
      <c r="K276" s="49"/>
      <c r="L276" s="50"/>
      <c r="M276" s="51"/>
    </row>
    <row r="277" spans="1:13" s="22" customFormat="1" ht="20.100000000000001" customHeight="1">
      <c r="A277" s="106"/>
      <c r="B277" s="108"/>
      <c r="C277" s="112"/>
      <c r="D277" s="109"/>
      <c r="E277" s="110"/>
      <c r="F277" s="110"/>
      <c r="G277" s="65" t="s">
        <v>8</v>
      </c>
      <c r="H277" s="66">
        <v>0</v>
      </c>
      <c r="I277" s="66">
        <v>0</v>
      </c>
      <c r="J277" s="36"/>
      <c r="K277" s="49"/>
      <c r="L277" s="50"/>
      <c r="M277" s="51"/>
    </row>
    <row r="278" spans="1:13" s="22" customFormat="1" ht="20.100000000000001" customHeight="1">
      <c r="A278" s="106"/>
      <c r="B278" s="108"/>
      <c r="C278" s="112"/>
      <c r="D278" s="109"/>
      <c r="E278" s="110"/>
      <c r="F278" s="110"/>
      <c r="G278" s="65" t="s">
        <v>9</v>
      </c>
      <c r="H278" s="66">
        <v>0</v>
      </c>
      <c r="I278" s="66">
        <v>0</v>
      </c>
      <c r="J278" s="36"/>
      <c r="K278" s="49"/>
      <c r="L278" s="50"/>
      <c r="M278" s="51"/>
    </row>
    <row r="279" spans="1:13" s="22" customFormat="1" ht="20.100000000000001" customHeight="1">
      <c r="A279" s="106"/>
      <c r="B279" s="108"/>
      <c r="C279" s="112"/>
      <c r="D279" s="109"/>
      <c r="E279" s="110"/>
      <c r="F279" s="110"/>
      <c r="G279" s="65" t="s">
        <v>10</v>
      </c>
      <c r="H279" s="66">
        <v>0</v>
      </c>
      <c r="I279" s="66">
        <v>0</v>
      </c>
      <c r="J279" s="36">
        <v>0</v>
      </c>
      <c r="K279" s="49"/>
      <c r="L279" s="50"/>
      <c r="M279" s="51"/>
    </row>
    <row r="280" spans="1:13" s="22" customFormat="1" ht="121.5" customHeight="1">
      <c r="A280" s="106"/>
      <c r="B280" s="108"/>
      <c r="C280" s="113"/>
      <c r="D280" s="109"/>
      <c r="E280" s="110"/>
      <c r="F280" s="110"/>
      <c r="G280" s="65" t="s">
        <v>11</v>
      </c>
      <c r="H280" s="66">
        <v>0</v>
      </c>
      <c r="I280" s="66">
        <v>0</v>
      </c>
      <c r="J280" s="36"/>
      <c r="K280" s="49"/>
      <c r="L280" s="50"/>
      <c r="M280" s="51"/>
    </row>
    <row r="281" spans="1:13" s="22" customFormat="1" ht="373.5" customHeight="1">
      <c r="A281" s="85"/>
      <c r="B281" s="68" t="s">
        <v>123</v>
      </c>
      <c r="C281" s="83" t="s">
        <v>186</v>
      </c>
      <c r="D281" s="69" t="s">
        <v>48</v>
      </c>
      <c r="E281" s="84" t="s">
        <v>28</v>
      </c>
      <c r="F281" s="104" t="s">
        <v>209</v>
      </c>
      <c r="G281" s="69" t="s">
        <v>16</v>
      </c>
      <c r="H281" s="69" t="s">
        <v>16</v>
      </c>
      <c r="I281" s="79" t="s">
        <v>16</v>
      </c>
      <c r="J281" s="32"/>
      <c r="K281" s="33"/>
      <c r="L281" s="34"/>
      <c r="M281" s="35"/>
    </row>
    <row r="282" spans="1:13" s="22" customFormat="1" ht="249.75" customHeight="1">
      <c r="A282" s="85"/>
      <c r="B282" s="68" t="s">
        <v>124</v>
      </c>
      <c r="C282" s="93" t="s">
        <v>186</v>
      </c>
      <c r="D282" s="69" t="s">
        <v>19</v>
      </c>
      <c r="E282" s="84" t="s">
        <v>27</v>
      </c>
      <c r="F282" s="102" t="s">
        <v>224</v>
      </c>
      <c r="G282" s="69" t="s">
        <v>16</v>
      </c>
      <c r="H282" s="69" t="s">
        <v>16</v>
      </c>
      <c r="I282" s="79" t="s">
        <v>16</v>
      </c>
      <c r="J282" s="32"/>
      <c r="K282" s="33"/>
      <c r="L282" s="34"/>
      <c r="M282" s="35"/>
    </row>
    <row r="283" spans="1:13" s="22" customFormat="1" ht="20.100000000000001" customHeight="1">
      <c r="A283" s="106">
        <v>12</v>
      </c>
      <c r="B283" s="108" t="s">
        <v>49</v>
      </c>
      <c r="C283" s="111" t="s">
        <v>16</v>
      </c>
      <c r="D283" s="109" t="s">
        <v>19</v>
      </c>
      <c r="E283" s="110">
        <v>46387</v>
      </c>
      <c r="F283" s="110" t="s">
        <v>16</v>
      </c>
      <c r="G283" s="65" t="s">
        <v>7</v>
      </c>
      <c r="H283" s="66">
        <f t="shared" ref="H283:I287" si="20">H318</f>
        <v>0</v>
      </c>
      <c r="I283" s="66">
        <f t="shared" si="20"/>
        <v>0</v>
      </c>
      <c r="J283" s="52"/>
      <c r="K283" s="53"/>
      <c r="L283" s="54"/>
      <c r="M283" s="55"/>
    </row>
    <row r="284" spans="1:13" s="22" customFormat="1" ht="20.100000000000001" customHeight="1">
      <c r="A284" s="106"/>
      <c r="B284" s="108"/>
      <c r="C284" s="112"/>
      <c r="D284" s="109"/>
      <c r="E284" s="110"/>
      <c r="F284" s="110"/>
      <c r="G284" s="65" t="s">
        <v>8</v>
      </c>
      <c r="H284" s="66">
        <f t="shared" si="20"/>
        <v>0</v>
      </c>
      <c r="I284" s="66">
        <f t="shared" si="20"/>
        <v>0</v>
      </c>
      <c r="J284" s="52"/>
      <c r="K284" s="53"/>
      <c r="L284" s="54"/>
      <c r="M284" s="55"/>
    </row>
    <row r="285" spans="1:13" s="22" customFormat="1" ht="20.100000000000001" customHeight="1">
      <c r="A285" s="106"/>
      <c r="B285" s="108"/>
      <c r="C285" s="112"/>
      <c r="D285" s="109"/>
      <c r="E285" s="110"/>
      <c r="F285" s="110"/>
      <c r="G285" s="65" t="s">
        <v>9</v>
      </c>
      <c r="H285" s="66">
        <f t="shared" si="20"/>
        <v>0</v>
      </c>
      <c r="I285" s="66">
        <f t="shared" si="20"/>
        <v>0</v>
      </c>
      <c r="J285" s="52"/>
      <c r="K285" s="53"/>
      <c r="L285" s="54"/>
      <c r="M285" s="55"/>
    </row>
    <row r="286" spans="1:13" s="22" customFormat="1" ht="20.100000000000001" customHeight="1">
      <c r="A286" s="106"/>
      <c r="B286" s="108"/>
      <c r="C286" s="112"/>
      <c r="D286" s="109"/>
      <c r="E286" s="110"/>
      <c r="F286" s="110"/>
      <c r="G286" s="65" t="s">
        <v>10</v>
      </c>
      <c r="H286" s="66">
        <f t="shared" si="20"/>
        <v>0</v>
      </c>
      <c r="I286" s="66">
        <f t="shared" si="20"/>
        <v>0</v>
      </c>
      <c r="J286" s="52"/>
      <c r="K286" s="53"/>
      <c r="L286" s="54"/>
      <c r="M286" s="55"/>
    </row>
    <row r="287" spans="1:13" s="22" customFormat="1" ht="79.5" customHeight="1">
      <c r="A287" s="106"/>
      <c r="B287" s="108"/>
      <c r="C287" s="113"/>
      <c r="D287" s="109"/>
      <c r="E287" s="110"/>
      <c r="F287" s="110"/>
      <c r="G287" s="65" t="s">
        <v>11</v>
      </c>
      <c r="H287" s="66">
        <f t="shared" si="20"/>
        <v>0</v>
      </c>
      <c r="I287" s="66">
        <f t="shared" si="20"/>
        <v>0</v>
      </c>
      <c r="J287" s="52"/>
      <c r="K287" s="53"/>
      <c r="L287" s="54"/>
      <c r="M287" s="55"/>
    </row>
    <row r="288" spans="1:13" s="22" customFormat="1" ht="20.100000000000001" customHeight="1">
      <c r="A288" s="106" t="s">
        <v>177</v>
      </c>
      <c r="B288" s="108" t="s">
        <v>50</v>
      </c>
      <c r="C288" s="111" t="s">
        <v>185</v>
      </c>
      <c r="D288" s="109" t="s">
        <v>51</v>
      </c>
      <c r="E288" s="110">
        <v>46387</v>
      </c>
      <c r="F288" s="110" t="s">
        <v>185</v>
      </c>
      <c r="G288" s="65" t="s">
        <v>7</v>
      </c>
      <c r="H288" s="66">
        <f>H289+H290+H291+H292</f>
        <v>0</v>
      </c>
      <c r="I288" s="66">
        <f>I289+I290+I291+I292</f>
        <v>0</v>
      </c>
      <c r="J288" s="36"/>
      <c r="K288" s="49"/>
      <c r="L288" s="50"/>
      <c r="M288" s="51"/>
    </row>
    <row r="289" spans="1:13" s="22" customFormat="1" ht="20.100000000000001" customHeight="1">
      <c r="A289" s="106"/>
      <c r="B289" s="108"/>
      <c r="C289" s="112"/>
      <c r="D289" s="109"/>
      <c r="E289" s="110"/>
      <c r="F289" s="110"/>
      <c r="G289" s="65" t="s">
        <v>8</v>
      </c>
      <c r="H289" s="66">
        <v>0</v>
      </c>
      <c r="I289" s="66">
        <v>0</v>
      </c>
      <c r="J289" s="36"/>
      <c r="K289" s="49"/>
      <c r="L289" s="50"/>
      <c r="M289" s="51"/>
    </row>
    <row r="290" spans="1:13" s="22" customFormat="1" ht="20.100000000000001" customHeight="1">
      <c r="A290" s="106"/>
      <c r="B290" s="108"/>
      <c r="C290" s="112"/>
      <c r="D290" s="109"/>
      <c r="E290" s="110"/>
      <c r="F290" s="110"/>
      <c r="G290" s="65" t="s">
        <v>9</v>
      </c>
      <c r="H290" s="66">
        <v>0</v>
      </c>
      <c r="I290" s="66">
        <v>0</v>
      </c>
      <c r="J290" s="36"/>
      <c r="K290" s="49"/>
      <c r="L290" s="50"/>
      <c r="M290" s="51"/>
    </row>
    <row r="291" spans="1:13" s="22" customFormat="1" ht="20.100000000000001" customHeight="1">
      <c r="A291" s="106"/>
      <c r="B291" s="108"/>
      <c r="C291" s="112"/>
      <c r="D291" s="109"/>
      <c r="E291" s="110"/>
      <c r="F291" s="110"/>
      <c r="G291" s="65" t="s">
        <v>10</v>
      </c>
      <c r="H291" s="66">
        <v>0</v>
      </c>
      <c r="I291" s="66">
        <v>0</v>
      </c>
      <c r="J291" s="36">
        <v>0</v>
      </c>
      <c r="K291" s="49"/>
      <c r="L291" s="50"/>
      <c r="M291" s="51"/>
    </row>
    <row r="292" spans="1:13" s="22" customFormat="1" ht="61.5" customHeight="1">
      <c r="A292" s="106"/>
      <c r="B292" s="108"/>
      <c r="C292" s="113"/>
      <c r="D292" s="109"/>
      <c r="E292" s="110"/>
      <c r="F292" s="110"/>
      <c r="G292" s="65" t="s">
        <v>11</v>
      </c>
      <c r="H292" s="66">
        <v>0</v>
      </c>
      <c r="I292" s="66">
        <v>0</v>
      </c>
      <c r="J292" s="36"/>
      <c r="K292" s="49"/>
      <c r="L292" s="50"/>
      <c r="M292" s="51"/>
    </row>
    <row r="293" spans="1:13" s="22" customFormat="1" ht="134.25" customHeight="1">
      <c r="A293" s="85"/>
      <c r="B293" s="88" t="s">
        <v>125</v>
      </c>
      <c r="C293" s="91" t="s">
        <v>186</v>
      </c>
      <c r="D293" s="69" t="s">
        <v>52</v>
      </c>
      <c r="E293" s="84" t="s">
        <v>45</v>
      </c>
      <c r="F293" s="102" t="s">
        <v>225</v>
      </c>
      <c r="G293" s="69" t="s">
        <v>16</v>
      </c>
      <c r="H293" s="69" t="s">
        <v>16</v>
      </c>
      <c r="I293" s="79" t="s">
        <v>16</v>
      </c>
      <c r="J293" s="32"/>
      <c r="K293" s="33"/>
      <c r="L293" s="34"/>
      <c r="M293" s="35"/>
    </row>
    <row r="294" spans="1:13" s="22" customFormat="1" ht="20.100000000000001" customHeight="1">
      <c r="A294" s="106">
        <v>13</v>
      </c>
      <c r="B294" s="108" t="s">
        <v>53</v>
      </c>
      <c r="C294" s="111" t="s">
        <v>16</v>
      </c>
      <c r="D294" s="109" t="s">
        <v>62</v>
      </c>
      <c r="E294" s="110">
        <v>46387</v>
      </c>
      <c r="F294" s="110" t="s">
        <v>16</v>
      </c>
      <c r="G294" s="65" t="s">
        <v>7</v>
      </c>
      <c r="H294" s="66">
        <f t="shared" ref="H294:I298" si="21">H329</f>
        <v>0</v>
      </c>
      <c r="I294" s="66">
        <f t="shared" si="21"/>
        <v>0</v>
      </c>
      <c r="J294" s="52"/>
      <c r="K294" s="53"/>
      <c r="L294" s="54"/>
      <c r="M294" s="55"/>
    </row>
    <row r="295" spans="1:13" s="22" customFormat="1" ht="20.100000000000001" customHeight="1">
      <c r="A295" s="106"/>
      <c r="B295" s="108"/>
      <c r="C295" s="112"/>
      <c r="D295" s="109"/>
      <c r="E295" s="110"/>
      <c r="F295" s="110"/>
      <c r="G295" s="65" t="s">
        <v>8</v>
      </c>
      <c r="H295" s="66">
        <f t="shared" si="21"/>
        <v>0</v>
      </c>
      <c r="I295" s="66">
        <f t="shared" si="21"/>
        <v>0</v>
      </c>
      <c r="J295" s="52"/>
      <c r="K295" s="53"/>
      <c r="L295" s="54"/>
      <c r="M295" s="55"/>
    </row>
    <row r="296" spans="1:13" s="22" customFormat="1" ht="20.100000000000001" customHeight="1">
      <c r="A296" s="106"/>
      <c r="B296" s="108"/>
      <c r="C296" s="112"/>
      <c r="D296" s="109"/>
      <c r="E296" s="110"/>
      <c r="F296" s="110"/>
      <c r="G296" s="65" t="s">
        <v>9</v>
      </c>
      <c r="H296" s="66">
        <f t="shared" si="21"/>
        <v>0</v>
      </c>
      <c r="I296" s="66">
        <f t="shared" si="21"/>
        <v>0</v>
      </c>
      <c r="J296" s="52"/>
      <c r="K296" s="53"/>
      <c r="L296" s="54"/>
      <c r="M296" s="55"/>
    </row>
    <row r="297" spans="1:13" s="22" customFormat="1" ht="20.100000000000001" customHeight="1">
      <c r="A297" s="106"/>
      <c r="B297" s="108"/>
      <c r="C297" s="112"/>
      <c r="D297" s="109"/>
      <c r="E297" s="110"/>
      <c r="F297" s="110"/>
      <c r="G297" s="65" t="s">
        <v>10</v>
      </c>
      <c r="H297" s="66">
        <f t="shared" si="21"/>
        <v>0</v>
      </c>
      <c r="I297" s="66">
        <f t="shared" si="21"/>
        <v>0</v>
      </c>
      <c r="J297" s="52"/>
      <c r="K297" s="53"/>
      <c r="L297" s="54"/>
      <c r="M297" s="55"/>
    </row>
    <row r="298" spans="1:13" s="22" customFormat="1" ht="213" customHeight="1">
      <c r="A298" s="106"/>
      <c r="B298" s="108"/>
      <c r="C298" s="113"/>
      <c r="D298" s="109"/>
      <c r="E298" s="110"/>
      <c r="F298" s="110"/>
      <c r="G298" s="65" t="s">
        <v>11</v>
      </c>
      <c r="H298" s="66">
        <f t="shared" si="21"/>
        <v>0</v>
      </c>
      <c r="I298" s="66">
        <f t="shared" si="21"/>
        <v>0</v>
      </c>
      <c r="J298" s="52"/>
      <c r="K298" s="53"/>
      <c r="L298" s="54"/>
      <c r="M298" s="55"/>
    </row>
    <row r="299" spans="1:13" s="22" customFormat="1" ht="30.75" customHeight="1">
      <c r="A299" s="106" t="s">
        <v>178</v>
      </c>
      <c r="B299" s="108" t="s">
        <v>55</v>
      </c>
      <c r="C299" s="111" t="s">
        <v>185</v>
      </c>
      <c r="D299" s="109" t="s">
        <v>62</v>
      </c>
      <c r="E299" s="110">
        <v>46387</v>
      </c>
      <c r="F299" s="110" t="s">
        <v>188</v>
      </c>
      <c r="G299" s="65" t="s">
        <v>7</v>
      </c>
      <c r="H299" s="66">
        <f>H300+H301+H302+H303</f>
        <v>0</v>
      </c>
      <c r="I299" s="66">
        <f>I300+I301+I302+I303</f>
        <v>0</v>
      </c>
      <c r="J299" s="36"/>
      <c r="K299" s="49"/>
      <c r="L299" s="50"/>
      <c r="M299" s="51"/>
    </row>
    <row r="300" spans="1:13" s="22" customFormat="1" ht="30" customHeight="1">
      <c r="A300" s="106"/>
      <c r="B300" s="108"/>
      <c r="C300" s="112"/>
      <c r="D300" s="109"/>
      <c r="E300" s="110"/>
      <c r="F300" s="110"/>
      <c r="G300" s="65" t="s">
        <v>8</v>
      </c>
      <c r="H300" s="66">
        <v>0</v>
      </c>
      <c r="I300" s="66">
        <v>0</v>
      </c>
      <c r="J300" s="36"/>
      <c r="K300" s="49"/>
      <c r="L300" s="50"/>
      <c r="M300" s="51"/>
    </row>
    <row r="301" spans="1:13" s="22" customFormat="1" ht="29.25" customHeight="1">
      <c r="A301" s="106"/>
      <c r="B301" s="108"/>
      <c r="C301" s="112"/>
      <c r="D301" s="109"/>
      <c r="E301" s="110"/>
      <c r="F301" s="110"/>
      <c r="G301" s="65" t="s">
        <v>9</v>
      </c>
      <c r="H301" s="66">
        <v>0</v>
      </c>
      <c r="I301" s="66">
        <v>0</v>
      </c>
      <c r="J301" s="36"/>
      <c r="K301" s="49"/>
      <c r="L301" s="50"/>
      <c r="M301" s="51"/>
    </row>
    <row r="302" spans="1:13" s="22" customFormat="1" ht="30.75" customHeight="1">
      <c r="A302" s="106"/>
      <c r="B302" s="108"/>
      <c r="C302" s="112"/>
      <c r="D302" s="109"/>
      <c r="E302" s="110"/>
      <c r="F302" s="110"/>
      <c r="G302" s="65" t="s">
        <v>10</v>
      </c>
      <c r="H302" s="66">
        <v>0</v>
      </c>
      <c r="I302" s="66">
        <v>0</v>
      </c>
      <c r="J302" s="36">
        <v>0</v>
      </c>
      <c r="K302" s="49"/>
      <c r="L302" s="50">
        <v>0</v>
      </c>
      <c r="M302" s="51"/>
    </row>
    <row r="303" spans="1:13" s="22" customFormat="1" ht="180" customHeight="1">
      <c r="A303" s="106"/>
      <c r="B303" s="108"/>
      <c r="C303" s="113"/>
      <c r="D303" s="109"/>
      <c r="E303" s="110"/>
      <c r="F303" s="110"/>
      <c r="G303" s="65" t="s">
        <v>11</v>
      </c>
      <c r="H303" s="66">
        <v>0</v>
      </c>
      <c r="I303" s="66">
        <v>0</v>
      </c>
      <c r="J303" s="36"/>
      <c r="K303" s="49"/>
      <c r="L303" s="50"/>
      <c r="M303" s="51"/>
    </row>
    <row r="304" spans="1:13" s="22" customFormat="1" ht="312.75" customHeight="1">
      <c r="A304" s="85"/>
      <c r="B304" s="68" t="s">
        <v>126</v>
      </c>
      <c r="C304" s="91" t="s">
        <v>186</v>
      </c>
      <c r="D304" s="69" t="s">
        <v>54</v>
      </c>
      <c r="E304" s="84" t="s">
        <v>45</v>
      </c>
      <c r="F304" s="102" t="s">
        <v>205</v>
      </c>
      <c r="G304" s="69" t="s">
        <v>16</v>
      </c>
      <c r="H304" s="69" t="s">
        <v>16</v>
      </c>
      <c r="I304" s="79" t="s">
        <v>16</v>
      </c>
      <c r="J304" s="32"/>
      <c r="K304" s="33"/>
      <c r="L304" s="34"/>
      <c r="M304" s="35"/>
    </row>
    <row r="305" spans="1:13" s="22" customFormat="1" ht="20.100000000000001" customHeight="1">
      <c r="A305" s="106"/>
      <c r="B305" s="126" t="s">
        <v>56</v>
      </c>
      <c r="C305" s="111" t="s">
        <v>16</v>
      </c>
      <c r="D305" s="109" t="s">
        <v>63</v>
      </c>
      <c r="E305" s="110">
        <v>46387</v>
      </c>
      <c r="F305" s="110" t="s">
        <v>16</v>
      </c>
      <c r="G305" s="65" t="s">
        <v>7</v>
      </c>
      <c r="H305" s="75">
        <f t="shared" ref="H305:M305" si="22">H306+H307+H308+H309</f>
        <v>502299.2</v>
      </c>
      <c r="I305" s="75">
        <f t="shared" si="22"/>
        <v>330007.90000000002</v>
      </c>
      <c r="J305" s="36">
        <f t="shared" si="22"/>
        <v>35619.700000000004</v>
      </c>
      <c r="K305" s="36">
        <f t="shared" si="22"/>
        <v>38395.599999999999</v>
      </c>
      <c r="L305" s="36">
        <f t="shared" si="22"/>
        <v>425225.80000000005</v>
      </c>
      <c r="M305" s="36">
        <f t="shared" si="22"/>
        <v>3058.1</v>
      </c>
    </row>
    <row r="306" spans="1:13" s="22" customFormat="1" ht="20.100000000000001" customHeight="1">
      <c r="A306" s="106"/>
      <c r="B306" s="127"/>
      <c r="C306" s="112"/>
      <c r="D306" s="109"/>
      <c r="E306" s="110"/>
      <c r="F306" s="110"/>
      <c r="G306" s="65" t="s">
        <v>8</v>
      </c>
      <c r="H306" s="75">
        <f>J306+K306+L306+M306</f>
        <v>49699.7</v>
      </c>
      <c r="I306" s="75">
        <f>I14+I98+I109+I138+I149+I178+I189+I200+I249+I260</f>
        <v>15924.5</v>
      </c>
      <c r="J306" s="36">
        <f>J14+J98+J109+J138+J149+J183+J189+J200+J244+J260</f>
        <v>1951.5</v>
      </c>
      <c r="K306" s="36">
        <f>K14+K98+K109+K138+K149+K183+K189+K200+K244+K260</f>
        <v>0</v>
      </c>
      <c r="L306" s="36">
        <f>L14+L98+L109+L138+L149+L183+L189+L200+L244+L260</f>
        <v>47748.2</v>
      </c>
      <c r="M306" s="36">
        <f>M14+M98+M109+M138+M149+M183+M189+M200+M244+M260</f>
        <v>0</v>
      </c>
    </row>
    <row r="307" spans="1:13" s="22" customFormat="1" ht="20.100000000000001" customHeight="1">
      <c r="A307" s="106"/>
      <c r="B307" s="127"/>
      <c r="C307" s="112"/>
      <c r="D307" s="109"/>
      <c r="E307" s="110"/>
      <c r="F307" s="110"/>
      <c r="G307" s="65" t="s">
        <v>9</v>
      </c>
      <c r="H307" s="75">
        <f>J307+K307+L307+M307</f>
        <v>53391.500000000007</v>
      </c>
      <c r="I307" s="75">
        <f>I15+I99+I110+I139+I150+I179+I190+I201+I250+I261</f>
        <v>17507.900000000001</v>
      </c>
      <c r="J307" s="36">
        <f>J15+J99+J110+J139+J150+J184+J190+J201+J245+J261</f>
        <v>3096.3</v>
      </c>
      <c r="K307" s="36">
        <f t="shared" ref="K307:M309" si="23">K15+K99+K110+K139+K150+K184+K190+K201+K245+K261</f>
        <v>0</v>
      </c>
      <c r="L307" s="36">
        <f t="shared" si="23"/>
        <v>50295.200000000004</v>
      </c>
      <c r="M307" s="36">
        <f t="shared" si="23"/>
        <v>0</v>
      </c>
    </row>
    <row r="308" spans="1:13" s="22" customFormat="1" ht="20.100000000000001" customHeight="1">
      <c r="A308" s="106"/>
      <c r="B308" s="127"/>
      <c r="C308" s="112"/>
      <c r="D308" s="109"/>
      <c r="E308" s="110"/>
      <c r="F308" s="110"/>
      <c r="G308" s="65" t="s">
        <v>10</v>
      </c>
      <c r="H308" s="75">
        <f>J308+K308+L308+M308</f>
        <v>398157.6</v>
      </c>
      <c r="I308" s="75">
        <f>I16+I100+I111+I140+I151+I180+I191+I202+I251+I262</f>
        <v>296575.5</v>
      </c>
      <c r="J308" s="36">
        <f>J16+J100+J111+J140+J151+J185+J191+J202+J246+J262</f>
        <v>30571.9</v>
      </c>
      <c r="K308" s="36">
        <f t="shared" si="23"/>
        <v>38395.599999999999</v>
      </c>
      <c r="L308" s="36">
        <f t="shared" si="23"/>
        <v>326132</v>
      </c>
      <c r="M308" s="36">
        <f t="shared" si="23"/>
        <v>3058.1</v>
      </c>
    </row>
    <row r="309" spans="1:13" s="22" customFormat="1" ht="20.100000000000001" customHeight="1">
      <c r="A309" s="106"/>
      <c r="B309" s="128"/>
      <c r="C309" s="113"/>
      <c r="D309" s="109"/>
      <c r="E309" s="110"/>
      <c r="F309" s="110"/>
      <c r="G309" s="65" t="s">
        <v>11</v>
      </c>
      <c r="H309" s="75">
        <f>J309+K309+L309+M309</f>
        <v>1050.4000000000001</v>
      </c>
      <c r="I309" s="75">
        <f>I17+I101+I112+I141+I152+I181+I192+I203+I252+I263</f>
        <v>0</v>
      </c>
      <c r="J309" s="36">
        <f>J17+J101+J112+J141+J152+J186+J192+J203+J247+J263</f>
        <v>0</v>
      </c>
      <c r="K309" s="36">
        <f t="shared" si="23"/>
        <v>0</v>
      </c>
      <c r="L309" s="36">
        <f t="shared" si="23"/>
        <v>1050.4000000000001</v>
      </c>
      <c r="M309" s="36">
        <f t="shared" si="23"/>
        <v>0</v>
      </c>
    </row>
    <row r="310" spans="1:13" ht="43.5" customHeight="1">
      <c r="A310" s="154" t="s">
        <v>226</v>
      </c>
      <c r="B310" s="154"/>
      <c r="C310" s="61"/>
      <c r="D310" s="62"/>
      <c r="E310" s="63"/>
      <c r="F310" s="63"/>
      <c r="G310" s="64"/>
      <c r="H310" s="16"/>
      <c r="I310" s="16"/>
      <c r="J310" s="17"/>
      <c r="K310" s="18"/>
      <c r="L310" s="19"/>
      <c r="M310" s="20"/>
    </row>
    <row r="311" spans="1:13" ht="43.5" customHeight="1">
      <c r="L311" s="21"/>
    </row>
  </sheetData>
  <mergeCells count="330">
    <mergeCell ref="C29:C30"/>
    <mergeCell ref="D29:D30"/>
    <mergeCell ref="E29:E30"/>
    <mergeCell ref="G29:G30"/>
    <mergeCell ref="H29:H30"/>
    <mergeCell ref="I29:I30"/>
    <mergeCell ref="A310:B310"/>
    <mergeCell ref="B137:B141"/>
    <mergeCell ref="D137:D141"/>
    <mergeCell ref="E137:E141"/>
    <mergeCell ref="F137:F141"/>
    <mergeCell ref="B142:B146"/>
    <mergeCell ref="D142:D146"/>
    <mergeCell ref="E142:E146"/>
    <mergeCell ref="F142:F146"/>
    <mergeCell ref="C137:C141"/>
    <mergeCell ref="C142:C146"/>
    <mergeCell ref="B305:B309"/>
    <mergeCell ref="D305:D309"/>
    <mergeCell ref="E305:E309"/>
    <mergeCell ref="F305:F309"/>
    <mergeCell ref="C299:C303"/>
    <mergeCell ref="C305:C309"/>
    <mergeCell ref="B237:B241"/>
    <mergeCell ref="D237:D241"/>
    <mergeCell ref="E237:E241"/>
    <mergeCell ref="F237:F241"/>
    <mergeCell ref="B231:B235"/>
    <mergeCell ref="D231:D235"/>
    <mergeCell ref="E231:E235"/>
    <mergeCell ref="K220:K224"/>
    <mergeCell ref="L220:L224"/>
    <mergeCell ref="M220:M224"/>
    <mergeCell ref="I220:I224"/>
    <mergeCell ref="G220:G224"/>
    <mergeCell ref="H220:H224"/>
    <mergeCell ref="J220:J224"/>
    <mergeCell ref="F231:F235"/>
    <mergeCell ref="B215:B219"/>
    <mergeCell ref="D215:D219"/>
    <mergeCell ref="E215:E219"/>
    <mergeCell ref="F215:F219"/>
    <mergeCell ref="B220:B224"/>
    <mergeCell ref="D220:D224"/>
    <mergeCell ref="E220:E224"/>
    <mergeCell ref="F220:F224"/>
    <mergeCell ref="C215:C219"/>
    <mergeCell ref="C220:C224"/>
    <mergeCell ref="B294:B298"/>
    <mergeCell ref="D294:D298"/>
    <mergeCell ref="E294:E298"/>
    <mergeCell ref="F294:F298"/>
    <mergeCell ref="C288:C292"/>
    <mergeCell ref="C294:C298"/>
    <mergeCell ref="B299:B303"/>
    <mergeCell ref="E271:E275"/>
    <mergeCell ref="F271:F275"/>
    <mergeCell ref="B276:B280"/>
    <mergeCell ref="D276:D280"/>
    <mergeCell ref="E276:E280"/>
    <mergeCell ref="F276:F280"/>
    <mergeCell ref="D299:D303"/>
    <mergeCell ref="E299:E303"/>
    <mergeCell ref="F299:F303"/>
    <mergeCell ref="B283:B287"/>
    <mergeCell ref="D283:D287"/>
    <mergeCell ref="E283:E287"/>
    <mergeCell ref="F283:F287"/>
    <mergeCell ref="C276:C280"/>
    <mergeCell ref="C283:C287"/>
    <mergeCell ref="B288:B292"/>
    <mergeCell ref="B199:B203"/>
    <mergeCell ref="D199:D203"/>
    <mergeCell ref="E199:E203"/>
    <mergeCell ref="F199:F203"/>
    <mergeCell ref="C193:C197"/>
    <mergeCell ref="C199:C203"/>
    <mergeCell ref="D288:D292"/>
    <mergeCell ref="E288:E292"/>
    <mergeCell ref="F288:F292"/>
    <mergeCell ref="B204:B208"/>
    <mergeCell ref="D204:D208"/>
    <mergeCell ref="E204:E208"/>
    <mergeCell ref="F204:F208"/>
    <mergeCell ref="B210:B214"/>
    <mergeCell ref="D210:D214"/>
    <mergeCell ref="E210:E214"/>
    <mergeCell ref="F210:F214"/>
    <mergeCell ref="B243:B247"/>
    <mergeCell ref="D243:D247"/>
    <mergeCell ref="E243:E247"/>
    <mergeCell ref="F243:F247"/>
    <mergeCell ref="C225:C229"/>
    <mergeCell ref="C231:C235"/>
    <mergeCell ref="C237:C241"/>
    <mergeCell ref="B188:B192"/>
    <mergeCell ref="D188:D192"/>
    <mergeCell ref="E188:E192"/>
    <mergeCell ref="F188:F192"/>
    <mergeCell ref="C182:C186"/>
    <mergeCell ref="C188:C192"/>
    <mergeCell ref="B193:B197"/>
    <mergeCell ref="D193:D197"/>
    <mergeCell ref="E193:E197"/>
    <mergeCell ref="F193:F197"/>
    <mergeCell ref="E171:E175"/>
    <mergeCell ref="F171:F175"/>
    <mergeCell ref="B177:B181"/>
    <mergeCell ref="D177:D181"/>
    <mergeCell ref="E177:E181"/>
    <mergeCell ref="F177:F181"/>
    <mergeCell ref="C171:C175"/>
    <mergeCell ref="C177:C181"/>
    <mergeCell ref="B182:B186"/>
    <mergeCell ref="D182:D186"/>
    <mergeCell ref="E182:E186"/>
    <mergeCell ref="F182:F186"/>
    <mergeCell ref="B148:B152"/>
    <mergeCell ref="D148:D152"/>
    <mergeCell ref="E148:E152"/>
    <mergeCell ref="F148:F152"/>
    <mergeCell ref="B153:B157"/>
    <mergeCell ref="D153:D157"/>
    <mergeCell ref="E153:E157"/>
    <mergeCell ref="F153:F157"/>
    <mergeCell ref="C148:C152"/>
    <mergeCell ref="C153:C157"/>
    <mergeCell ref="B125:B129"/>
    <mergeCell ref="D125:D129"/>
    <mergeCell ref="E125:E129"/>
    <mergeCell ref="F125:F129"/>
    <mergeCell ref="B131:B135"/>
    <mergeCell ref="D131:D135"/>
    <mergeCell ref="E131:E135"/>
    <mergeCell ref="F131:F135"/>
    <mergeCell ref="C131:C135"/>
    <mergeCell ref="C125:C129"/>
    <mergeCell ref="B113:B117"/>
    <mergeCell ref="D113:D117"/>
    <mergeCell ref="E113:E117"/>
    <mergeCell ref="F113:F117"/>
    <mergeCell ref="B119:B123"/>
    <mergeCell ref="D119:D123"/>
    <mergeCell ref="E119:E123"/>
    <mergeCell ref="F119:F123"/>
    <mergeCell ref="C113:C117"/>
    <mergeCell ref="C119:C123"/>
    <mergeCell ref="B102:B106"/>
    <mergeCell ref="D102:D106"/>
    <mergeCell ref="E102:E106"/>
    <mergeCell ref="F102:F106"/>
    <mergeCell ref="B108:B112"/>
    <mergeCell ref="D108:D112"/>
    <mergeCell ref="E108:E112"/>
    <mergeCell ref="F108:F112"/>
    <mergeCell ref="C102:C106"/>
    <mergeCell ref="B67:B71"/>
    <mergeCell ref="D67:D71"/>
    <mergeCell ref="E67:E71"/>
    <mergeCell ref="F67:F71"/>
    <mergeCell ref="B73:B77"/>
    <mergeCell ref="D73:D77"/>
    <mergeCell ref="E73:E77"/>
    <mergeCell ref="F73:F77"/>
    <mergeCell ref="B97:B101"/>
    <mergeCell ref="D97:D101"/>
    <mergeCell ref="E97:E101"/>
    <mergeCell ref="F97:F101"/>
    <mergeCell ref="B79:B83"/>
    <mergeCell ref="D79:D83"/>
    <mergeCell ref="E79:E83"/>
    <mergeCell ref="F79:F83"/>
    <mergeCell ref="B85:B89"/>
    <mergeCell ref="D85:D89"/>
    <mergeCell ref="E85:E89"/>
    <mergeCell ref="F85:F89"/>
    <mergeCell ref="B91:B95"/>
    <mergeCell ref="D91:D95"/>
    <mergeCell ref="E91:E95"/>
    <mergeCell ref="F91:F95"/>
    <mergeCell ref="B49:B53"/>
    <mergeCell ref="D49:D53"/>
    <mergeCell ref="E49:E53"/>
    <mergeCell ref="F49:F53"/>
    <mergeCell ref="B55:B59"/>
    <mergeCell ref="D55:D59"/>
    <mergeCell ref="E55:E59"/>
    <mergeCell ref="F55:F59"/>
    <mergeCell ref="B61:B65"/>
    <mergeCell ref="D61:D65"/>
    <mergeCell ref="E61:E65"/>
    <mergeCell ref="F61:F65"/>
    <mergeCell ref="E1:H1"/>
    <mergeCell ref="B225:B229"/>
    <mergeCell ref="D225:D229"/>
    <mergeCell ref="E225:E229"/>
    <mergeCell ref="F225:F229"/>
    <mergeCell ref="B5:B6"/>
    <mergeCell ref="D5:D6"/>
    <mergeCell ref="B13:B17"/>
    <mergeCell ref="D13:D17"/>
    <mergeCell ref="E13:E17"/>
    <mergeCell ref="F13:F17"/>
    <mergeCell ref="B18:B22"/>
    <mergeCell ref="D18:D22"/>
    <mergeCell ref="E18:E22"/>
    <mergeCell ref="F18:F22"/>
    <mergeCell ref="B24:B28"/>
    <mergeCell ref="D24:D28"/>
    <mergeCell ref="E24:E28"/>
    <mergeCell ref="F24:F28"/>
    <mergeCell ref="B31:B35"/>
    <mergeCell ref="D31:D35"/>
    <mergeCell ref="E31:E35"/>
    <mergeCell ref="F31:F35"/>
    <mergeCell ref="B37:B41"/>
    <mergeCell ref="B2:H3"/>
    <mergeCell ref="A5:A6"/>
    <mergeCell ref="A13:A17"/>
    <mergeCell ref="A18:A22"/>
    <mergeCell ref="A24:A28"/>
    <mergeCell ref="A31:A35"/>
    <mergeCell ref="A37:A41"/>
    <mergeCell ref="A43:A47"/>
    <mergeCell ref="C5:C6"/>
    <mergeCell ref="E5:F5"/>
    <mergeCell ref="G5:I5"/>
    <mergeCell ref="A8:I12"/>
    <mergeCell ref="C31:C35"/>
    <mergeCell ref="B4:H4"/>
    <mergeCell ref="D37:D41"/>
    <mergeCell ref="E37:E41"/>
    <mergeCell ref="F37:F41"/>
    <mergeCell ref="B43:B47"/>
    <mergeCell ref="D43:D47"/>
    <mergeCell ref="E43:E47"/>
    <mergeCell ref="F43:F47"/>
    <mergeCell ref="F29:F30"/>
    <mergeCell ref="A29:A30"/>
    <mergeCell ref="B29:B30"/>
    <mergeCell ref="A49:A53"/>
    <mergeCell ref="A55:A59"/>
    <mergeCell ref="A61:A65"/>
    <mergeCell ref="A67:A71"/>
    <mergeCell ref="A73:A77"/>
    <mergeCell ref="A79:A83"/>
    <mergeCell ref="A85:A89"/>
    <mergeCell ref="A91:A95"/>
    <mergeCell ref="A97:A101"/>
    <mergeCell ref="A102:A106"/>
    <mergeCell ref="A108:A112"/>
    <mergeCell ref="A113:A117"/>
    <mergeCell ref="A119:A123"/>
    <mergeCell ref="A125:A129"/>
    <mergeCell ref="A131:A135"/>
    <mergeCell ref="A137:A141"/>
    <mergeCell ref="A142:A146"/>
    <mergeCell ref="A148:A152"/>
    <mergeCell ref="A220:A224"/>
    <mergeCell ref="A259:A263"/>
    <mergeCell ref="A153:A157"/>
    <mergeCell ref="A159:A163"/>
    <mergeCell ref="A165:A169"/>
    <mergeCell ref="A171:A175"/>
    <mergeCell ref="A177:A181"/>
    <mergeCell ref="A182:A186"/>
    <mergeCell ref="A188:A192"/>
    <mergeCell ref="A193:A197"/>
    <mergeCell ref="A199:A203"/>
    <mergeCell ref="A254:I258"/>
    <mergeCell ref="B159:B163"/>
    <mergeCell ref="D159:D163"/>
    <mergeCell ref="E159:E163"/>
    <mergeCell ref="F159:F163"/>
    <mergeCell ref="B165:B169"/>
    <mergeCell ref="D165:D169"/>
    <mergeCell ref="E165:E169"/>
    <mergeCell ref="F165:F169"/>
    <mergeCell ref="C159:C163"/>
    <mergeCell ref="C165:C169"/>
    <mergeCell ref="B171:B175"/>
    <mergeCell ref="D171:D175"/>
    <mergeCell ref="A276:A280"/>
    <mergeCell ref="A283:A287"/>
    <mergeCell ref="A288:A292"/>
    <mergeCell ref="A294:A298"/>
    <mergeCell ref="A299:A303"/>
    <mergeCell ref="A305:A309"/>
    <mergeCell ref="C13:C17"/>
    <mergeCell ref="C18:C22"/>
    <mergeCell ref="C24:C28"/>
    <mergeCell ref="C37:C41"/>
    <mergeCell ref="C43:C47"/>
    <mergeCell ref="C49:C53"/>
    <mergeCell ref="C55:C59"/>
    <mergeCell ref="C61:C65"/>
    <mergeCell ref="C67:C71"/>
    <mergeCell ref="C73:C77"/>
    <mergeCell ref="C79:C83"/>
    <mergeCell ref="C85:C89"/>
    <mergeCell ref="C91:C95"/>
    <mergeCell ref="C97:C101"/>
    <mergeCell ref="C108:C112"/>
    <mergeCell ref="A215:A219"/>
    <mergeCell ref="A225:A229"/>
    <mergeCell ref="A231:A235"/>
    <mergeCell ref="A264:A268"/>
    <mergeCell ref="A271:A275"/>
    <mergeCell ref="A237:A241"/>
    <mergeCell ref="A243:A247"/>
    <mergeCell ref="A248:A252"/>
    <mergeCell ref="B248:B252"/>
    <mergeCell ref="D248:D252"/>
    <mergeCell ref="E248:E252"/>
    <mergeCell ref="F248:F252"/>
    <mergeCell ref="B259:B263"/>
    <mergeCell ref="D259:D263"/>
    <mergeCell ref="E259:E263"/>
    <mergeCell ref="F259:F263"/>
    <mergeCell ref="B264:B268"/>
    <mergeCell ref="D264:D268"/>
    <mergeCell ref="E264:E268"/>
    <mergeCell ref="F264:F268"/>
    <mergeCell ref="B271:B275"/>
    <mergeCell ref="D271:D275"/>
    <mergeCell ref="C243:C247"/>
    <mergeCell ref="C248:C252"/>
    <mergeCell ref="C259:C263"/>
    <mergeCell ref="C264:C268"/>
    <mergeCell ref="C271:C275"/>
  </mergeCells>
  <pageMargins left="0.19685039370078741" right="0.19685039370078741" top="0.19685039370078741" bottom="0.19685039370078741" header="0.19685039370078741" footer="0.19685039370078741"/>
  <pageSetup paperSize="9" scale="48" fitToHeight="15" orientation="landscape" r:id="rId1"/>
  <headerFooter differentFirst="1">
    <oddFooter>&amp;L&amp;R</oddFooter>
  </headerFooter>
  <rowBreaks count="15" manualBreakCount="15">
    <brk id="23" max="8" man="1"/>
    <brk id="30" max="8" man="1"/>
    <brk id="53" max="8" man="1"/>
    <brk id="72" max="8" man="1"/>
    <brk id="84" max="8" man="1"/>
    <brk id="112" max="8" man="1"/>
    <brk id="130" max="8" man="1"/>
    <brk id="158" max="8" man="1"/>
    <brk id="176" max="8" man="1"/>
    <brk id="198" max="8" man="1"/>
    <brk id="236" max="8" man="1"/>
    <brk id="263" max="8" man="1"/>
    <brk id="270" max="8" man="1"/>
    <brk id="287" max="8" man="1"/>
    <brk id="30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Комфортная среда на 2026</vt:lpstr>
      <vt:lpstr>'Комфортная среда на 2026'!Print_Titles</vt:lpstr>
      <vt:lpstr>'Комфортная среда на 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Бондаренко Оксана Богдановна</dc:creator>
  <cp:lastModifiedBy>Senkina-VS</cp:lastModifiedBy>
  <cp:revision>24</cp:revision>
  <cp:lastPrinted>2026-03-27T08:58:08Z</cp:lastPrinted>
  <dcterms:created xsi:type="dcterms:W3CDTF">2020-09-04T11:32:12Z</dcterms:created>
  <dcterms:modified xsi:type="dcterms:W3CDTF">2026-10-21T11:34:31Z</dcterms:modified>
</cp:coreProperties>
</file>